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3" i="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G4" l="1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G3" i="7"/>
  <c r="H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2"/>
  <c r="H232" s="1"/>
  <c r="G233"/>
  <c r="H233" s="1"/>
  <c r="G234"/>
  <c r="H234" s="1"/>
  <c r="G235"/>
  <c r="H235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3"/>
  <c r="H243" s="1"/>
  <c r="G244"/>
  <c r="H244" s="1"/>
  <c r="G245"/>
  <c r="H245" s="1"/>
  <c r="G246"/>
  <c r="H246" s="1"/>
  <c r="G247"/>
  <c r="H247" s="1"/>
  <c r="G248"/>
  <c r="H248" s="1"/>
  <c r="G249"/>
  <c r="H249" s="1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1"/>
  <c r="H281" s="1"/>
  <c r="G282"/>
  <c r="H282" s="1"/>
  <c r="G283"/>
  <c r="H283" s="1"/>
  <c r="G284"/>
  <c r="H284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G326"/>
  <c r="H326" s="1"/>
  <c r="G327"/>
  <c r="H327" s="1"/>
  <c r="G328"/>
  <c r="H328" s="1"/>
  <c r="G329"/>
  <c r="H329" s="1"/>
  <c r="G330"/>
  <c r="H330" s="1"/>
  <c r="G331"/>
  <c r="H331" s="1"/>
  <c r="G332"/>
  <c r="H332" s="1"/>
  <c r="G333"/>
  <c r="H333" s="1"/>
  <c r="G334"/>
  <c r="H334" s="1"/>
  <c r="G335"/>
  <c r="H335" s="1"/>
  <c r="G336"/>
  <c r="H336" s="1"/>
  <c r="G337"/>
  <c r="H337" s="1"/>
  <c r="G338"/>
  <c r="H338" s="1"/>
  <c r="G339"/>
  <c r="H339" s="1"/>
  <c r="G340"/>
  <c r="H340" s="1"/>
  <c r="G341"/>
  <c r="H341" s="1"/>
  <c r="G342"/>
  <c r="H342" s="1"/>
  <c r="G343"/>
  <c r="H343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1"/>
  <c r="H351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69"/>
  <c r="H369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378"/>
  <c r="H378" s="1"/>
  <c r="G379"/>
  <c r="H379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88"/>
  <c r="H388" s="1"/>
  <c r="G389"/>
  <c r="H389" s="1"/>
  <c r="G390"/>
  <c r="H390" s="1"/>
  <c r="G391"/>
  <c r="H391" s="1"/>
  <c r="G392"/>
  <c r="H392" s="1"/>
  <c r="G393"/>
  <c r="H393" s="1"/>
  <c r="G394"/>
  <c r="H394" s="1"/>
  <c r="G395"/>
  <c r="H395" s="1"/>
  <c r="G396"/>
  <c r="H396" s="1"/>
  <c r="G397"/>
  <c r="H397" s="1"/>
  <c r="G398"/>
  <c r="H398" s="1"/>
  <c r="G399"/>
  <c r="H399" s="1"/>
  <c r="G400"/>
  <c r="H400" s="1"/>
  <c r="G401"/>
  <c r="H401" s="1"/>
  <c r="G402"/>
  <c r="H402" s="1"/>
  <c r="G403"/>
  <c r="H403" s="1"/>
  <c r="G404"/>
  <c r="H404" s="1"/>
  <c r="G405"/>
  <c r="H405" s="1"/>
  <c r="G406"/>
  <c r="H406" s="1"/>
  <c r="G407"/>
  <c r="H407" s="1"/>
  <c r="G408"/>
  <c r="H408" s="1"/>
  <c r="G409"/>
  <c r="H409" s="1"/>
  <c r="G410"/>
  <c r="H410" s="1"/>
  <c r="G411"/>
  <c r="H411" s="1"/>
  <c r="G412"/>
  <c r="H412" s="1"/>
  <c r="G413"/>
  <c r="H413" s="1"/>
  <c r="G414"/>
  <c r="H414" s="1"/>
  <c r="G415"/>
  <c r="H415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H423" s="1"/>
  <c r="G424"/>
  <c r="H424" s="1"/>
  <c r="G425"/>
  <c r="H425" s="1"/>
  <c r="G426"/>
  <c r="H426" s="1"/>
  <c r="G427"/>
  <c r="H427" s="1"/>
  <c r="G428"/>
  <c r="H428" s="1"/>
  <c r="G429"/>
  <c r="H429" s="1"/>
  <c r="G430"/>
  <c r="H430" s="1"/>
  <c r="G431"/>
  <c r="H431" s="1"/>
  <c r="G432"/>
  <c r="H432" s="1"/>
  <c r="G433"/>
  <c r="H433" s="1"/>
  <c r="G434"/>
  <c r="H434" s="1"/>
  <c r="G435"/>
  <c r="H435" s="1"/>
  <c r="G436"/>
  <c r="H436" s="1"/>
  <c r="G437"/>
  <c r="H437" s="1"/>
  <c r="G438"/>
  <c r="H438" s="1"/>
  <c r="G439"/>
  <c r="H439" s="1"/>
  <c r="G440"/>
  <c r="H440" s="1"/>
  <c r="G441"/>
  <c r="H441" s="1"/>
  <c r="G442"/>
  <c r="H442" s="1"/>
  <c r="G443"/>
  <c r="H443" s="1"/>
  <c r="G444"/>
  <c r="H444" s="1"/>
  <c r="G445"/>
  <c r="H445" s="1"/>
  <c r="G446"/>
  <c r="H446" s="1"/>
  <c r="G447"/>
  <c r="H447" s="1"/>
  <c r="G448"/>
  <c r="H448" s="1"/>
  <c r="G449"/>
  <c r="H449" s="1"/>
  <c r="G450"/>
  <c r="H450" s="1"/>
  <c r="G451"/>
  <c r="H451" s="1"/>
  <c r="G452"/>
  <c r="H452" s="1"/>
  <c r="G453"/>
  <c r="H453" s="1"/>
  <c r="G454"/>
  <c r="H454" s="1"/>
  <c r="G455"/>
  <c r="H455" s="1"/>
  <c r="G456"/>
  <c r="H456" s="1"/>
  <c r="G457"/>
  <c r="H457" s="1"/>
  <c r="G458"/>
  <c r="H458" s="1"/>
  <c r="G459"/>
  <c r="H459" s="1"/>
  <c r="G460"/>
  <c r="H460" s="1"/>
  <c r="G461"/>
  <c r="H461" s="1"/>
  <c r="G462"/>
  <c r="H462" s="1"/>
  <c r="G463"/>
  <c r="H463" s="1"/>
  <c r="G464"/>
  <c r="H464" s="1"/>
  <c r="G465"/>
  <c r="H465" s="1"/>
  <c r="G466"/>
  <c r="H466" s="1"/>
  <c r="G467"/>
  <c r="H467" s="1"/>
  <c r="G468"/>
  <c r="H468" s="1"/>
  <c r="G469"/>
  <c r="H469" s="1"/>
  <c r="G470"/>
  <c r="H470" s="1"/>
  <c r="G471"/>
  <c r="H471" s="1"/>
  <c r="G472"/>
  <c r="H472" s="1"/>
  <c r="G473"/>
  <c r="H473" s="1"/>
  <c r="G474"/>
  <c r="H474" s="1"/>
  <c r="G475"/>
  <c r="H475" s="1"/>
  <c r="G476"/>
  <c r="H476" s="1"/>
  <c r="G477"/>
  <c r="H477" s="1"/>
  <c r="G478"/>
  <c r="H478" s="1"/>
  <c r="G479"/>
  <c r="H479" s="1"/>
  <c r="G480"/>
  <c r="H480" s="1"/>
  <c r="G481"/>
  <c r="H481" s="1"/>
  <c r="G482"/>
  <c r="H482" s="1"/>
  <c r="G483"/>
  <c r="H483" s="1"/>
  <c r="G484"/>
  <c r="H484" s="1"/>
  <c r="G485"/>
  <c r="H485" s="1"/>
  <c r="G486"/>
  <c r="H486" s="1"/>
  <c r="G487"/>
  <c r="H487" s="1"/>
  <c r="G488"/>
  <c r="H488" s="1"/>
  <c r="G489"/>
  <c r="H489" s="1"/>
  <c r="G490"/>
  <c r="H490" s="1"/>
  <c r="G491"/>
  <c r="H491" s="1"/>
  <c r="G492"/>
  <c r="H492" s="1"/>
  <c r="G493"/>
  <c r="H493" s="1"/>
  <c r="G494"/>
  <c r="H494" s="1"/>
  <c r="G495"/>
  <c r="H495" s="1"/>
  <c r="G496"/>
  <c r="H496" s="1"/>
  <c r="G497"/>
  <c r="H497" s="1"/>
  <c r="G498"/>
  <c r="H498" s="1"/>
  <c r="G499"/>
  <c r="H499" s="1"/>
  <c r="G500"/>
  <c r="H500" s="1"/>
  <c r="G501"/>
  <c r="H501" s="1"/>
  <c r="G502"/>
  <c r="H502" s="1"/>
  <c r="G503"/>
  <c r="H503" s="1"/>
  <c r="G504"/>
  <c r="H504" s="1"/>
  <c r="G505"/>
  <c r="H505" s="1"/>
  <c r="G506"/>
  <c r="H506" s="1"/>
  <c r="G507"/>
  <c r="H507" s="1"/>
  <c r="G508"/>
  <c r="H508" s="1"/>
  <c r="G509"/>
  <c r="H509" s="1"/>
  <c r="G510"/>
  <c r="H510" s="1"/>
  <c r="G511"/>
  <c r="H511" s="1"/>
  <c r="G512"/>
  <c r="H512" s="1"/>
  <c r="G513"/>
  <c r="H513" s="1"/>
  <c r="G514"/>
  <c r="H514" s="1"/>
  <c r="G515"/>
  <c r="H515" s="1"/>
  <c r="G516"/>
  <c r="H516" s="1"/>
  <c r="G517"/>
  <c r="H517" s="1"/>
  <c r="G518"/>
  <c r="H518" s="1"/>
  <c r="G519"/>
  <c r="H519" s="1"/>
  <c r="G520"/>
  <c r="H520" s="1"/>
  <c r="G521"/>
  <c r="H521" s="1"/>
  <c r="G522"/>
  <c r="H522" s="1"/>
  <c r="G523"/>
  <c r="H523" s="1"/>
  <c r="G524"/>
  <c r="H524" s="1"/>
  <c r="G525"/>
  <c r="H525" s="1"/>
  <c r="G526"/>
  <c r="H526" s="1"/>
  <c r="G527"/>
  <c r="H527" s="1"/>
  <c r="G528"/>
  <c r="H528" s="1"/>
  <c r="G529"/>
  <c r="H529" s="1"/>
  <c r="G530"/>
  <c r="H530" s="1"/>
  <c r="G531"/>
  <c r="H531" s="1"/>
  <c r="G532"/>
  <c r="H532" s="1"/>
  <c r="G533"/>
  <c r="H533" s="1"/>
  <c r="G534"/>
  <c r="H534" s="1"/>
  <c r="G535"/>
  <c r="H535" s="1"/>
  <c r="G536"/>
  <c r="H536" s="1"/>
  <c r="G537"/>
  <c r="H537" s="1"/>
  <c r="G538"/>
  <c r="H538" s="1"/>
  <c r="G539"/>
  <c r="H539" s="1"/>
  <c r="G540"/>
  <c r="H540" s="1"/>
  <c r="G541"/>
  <c r="H541" s="1"/>
  <c r="G542"/>
  <c r="H542" s="1"/>
  <c r="G543"/>
  <c r="H543" s="1"/>
  <c r="G544"/>
  <c r="H544" s="1"/>
  <c r="G545"/>
  <c r="H545" s="1"/>
  <c r="G546"/>
  <c r="H546" s="1"/>
  <c r="G547"/>
  <c r="H547" s="1"/>
  <c r="G548"/>
  <c r="H548" s="1"/>
  <c r="G549"/>
  <c r="H549" s="1"/>
  <c r="G550"/>
  <c r="H550" s="1"/>
  <c r="G551"/>
  <c r="H551" s="1"/>
  <c r="G552"/>
  <c r="H552" s="1"/>
  <c r="G553"/>
  <c r="H553" s="1"/>
  <c r="G554"/>
  <c r="H554" s="1"/>
  <c r="G555"/>
  <c r="H555" s="1"/>
  <c r="G556"/>
  <c r="H556" s="1"/>
  <c r="G557"/>
  <c r="H557" s="1"/>
  <c r="G558"/>
  <c r="H558" s="1"/>
  <c r="G559"/>
  <c r="H559" s="1"/>
  <c r="G560"/>
  <c r="H560" s="1"/>
  <c r="G561"/>
  <c r="H561" s="1"/>
  <c r="G562"/>
  <c r="H562" s="1"/>
  <c r="G563"/>
  <c r="H563" s="1"/>
  <c r="G564"/>
  <c r="H564" s="1"/>
  <c r="G565"/>
  <c r="H565" s="1"/>
  <c r="G566"/>
  <c r="H566" s="1"/>
  <c r="G567"/>
  <c r="H567" s="1"/>
  <c r="G568"/>
  <c r="H568" s="1"/>
  <c r="G569"/>
  <c r="H569" s="1"/>
  <c r="G570"/>
  <c r="H570" s="1"/>
  <c r="G571"/>
  <c r="H571" s="1"/>
  <c r="G572"/>
  <c r="H572" s="1"/>
  <c r="G573"/>
  <c r="H573" s="1"/>
  <c r="G574"/>
  <c r="H574" s="1"/>
  <c r="G575"/>
  <c r="H575" s="1"/>
  <c r="G576"/>
  <c r="H576" s="1"/>
  <c r="G577"/>
  <c r="H577" s="1"/>
  <c r="G578"/>
  <c r="H578" s="1"/>
  <c r="G579"/>
  <c r="H579" s="1"/>
  <c r="G580"/>
  <c r="H580" s="1"/>
  <c r="G581"/>
  <c r="H581" s="1"/>
  <c r="G582"/>
  <c r="H582" s="1"/>
  <c r="G583"/>
  <c r="H583" s="1"/>
  <c r="G584"/>
  <c r="H584" s="1"/>
  <c r="G585"/>
  <c r="H585" s="1"/>
  <c r="G586"/>
  <c r="H586" s="1"/>
  <c r="G587"/>
  <c r="H587" s="1"/>
  <c r="G588"/>
  <c r="H588" s="1"/>
  <c r="G589"/>
  <c r="H589" s="1"/>
  <c r="G590"/>
  <c r="H590" s="1"/>
  <c r="G591"/>
  <c r="H591" s="1"/>
  <c r="G592"/>
  <c r="H592" s="1"/>
  <c r="G593"/>
  <c r="H593" s="1"/>
  <c r="G594"/>
  <c r="H594" s="1"/>
  <c r="G595"/>
  <c r="H595" s="1"/>
  <c r="G596"/>
  <c r="H596" s="1"/>
  <c r="G597"/>
  <c r="H597" s="1"/>
  <c r="G598"/>
  <c r="H598" s="1"/>
  <c r="G599"/>
  <c r="H599" s="1"/>
  <c r="G600"/>
  <c r="H600" s="1"/>
  <c r="G601"/>
  <c r="H601" s="1"/>
  <c r="G602"/>
  <c r="H602" s="1"/>
  <c r="G603"/>
  <c r="H603" s="1"/>
  <c r="G604"/>
  <c r="H604" s="1"/>
  <c r="G605"/>
  <c r="H605" s="1"/>
  <c r="G606"/>
  <c r="H606" s="1"/>
  <c r="G607"/>
  <c r="H607" s="1"/>
  <c r="G608"/>
  <c r="H608" s="1"/>
  <c r="G609"/>
  <c r="H609" s="1"/>
  <c r="G610"/>
  <c r="H610" s="1"/>
  <c r="G611"/>
  <c r="H611" s="1"/>
  <c r="G612"/>
  <c r="H612" s="1"/>
  <c r="G613"/>
  <c r="H613" s="1"/>
  <c r="G614"/>
  <c r="H614" s="1"/>
  <c r="G615"/>
  <c r="H615" s="1"/>
  <c r="G616"/>
  <c r="H616" s="1"/>
  <c r="G617"/>
  <c r="H617" s="1"/>
  <c r="G618"/>
  <c r="H618" s="1"/>
  <c r="G619"/>
  <c r="H619" s="1"/>
  <c r="G620"/>
  <c r="H620" s="1"/>
  <c r="G621"/>
  <c r="H621" s="1"/>
  <c r="G622"/>
  <c r="H622" s="1"/>
  <c r="G623"/>
  <c r="H623" s="1"/>
  <c r="G624"/>
  <c r="H624" s="1"/>
  <c r="G625"/>
  <c r="H625" s="1"/>
  <c r="G626"/>
  <c r="H626" s="1"/>
  <c r="G627"/>
  <c r="H627" s="1"/>
  <c r="G628"/>
  <c r="H628" s="1"/>
  <c r="G629"/>
  <c r="H629" s="1"/>
  <c r="G630"/>
  <c r="H630" s="1"/>
  <c r="G631"/>
  <c r="H631" s="1"/>
  <c r="G632"/>
  <c r="H632" s="1"/>
  <c r="G633"/>
  <c r="H633" s="1"/>
  <c r="G634"/>
  <c r="H634" s="1"/>
  <c r="G635"/>
  <c r="H635" s="1"/>
  <c r="G636"/>
  <c r="H636" s="1"/>
  <c r="G637"/>
  <c r="H637" s="1"/>
  <c r="G638"/>
  <c r="H638" s="1"/>
  <c r="G639"/>
  <c r="H639" s="1"/>
  <c r="G640"/>
  <c r="H640" s="1"/>
  <c r="G641"/>
  <c r="H641" s="1"/>
  <c r="G642"/>
  <c r="H642" s="1"/>
  <c r="G643"/>
  <c r="H643" s="1"/>
  <c r="G644"/>
  <c r="H644" s="1"/>
  <c r="G645"/>
  <c r="H645" s="1"/>
  <c r="G646"/>
  <c r="H646" s="1"/>
  <c r="G647"/>
  <c r="H647" s="1"/>
  <c r="G648"/>
  <c r="H648" s="1"/>
  <c r="G649"/>
  <c r="H649" s="1"/>
  <c r="G650"/>
  <c r="H650" s="1"/>
  <c r="G651"/>
  <c r="H651" s="1"/>
  <c r="G652"/>
  <c r="H652" s="1"/>
  <c r="G653"/>
  <c r="H653" s="1"/>
  <c r="G654"/>
  <c r="H654" s="1"/>
  <c r="G655"/>
  <c r="H655" s="1"/>
  <c r="G656"/>
  <c r="H656" s="1"/>
  <c r="G657"/>
  <c r="H657" s="1"/>
  <c r="G658"/>
  <c r="H658" s="1"/>
  <c r="G659"/>
  <c r="H659" s="1"/>
  <c r="G660"/>
  <c r="H660" s="1"/>
  <c r="G661"/>
  <c r="H661" s="1"/>
  <c r="G662"/>
  <c r="H662" s="1"/>
  <c r="G663"/>
  <c r="H663" s="1"/>
  <c r="G664"/>
  <c r="H664" s="1"/>
  <c r="G665"/>
  <c r="H665" s="1"/>
  <c r="G666"/>
  <c r="H666" s="1"/>
  <c r="G667"/>
  <c r="H667" s="1"/>
  <c r="G668"/>
  <c r="H668" s="1"/>
  <c r="G669"/>
  <c r="H669" s="1"/>
  <c r="G670"/>
  <c r="H670" s="1"/>
  <c r="G671"/>
  <c r="H671" s="1"/>
  <c r="G672"/>
  <c r="H672" s="1"/>
  <c r="G673"/>
  <c r="H673" s="1"/>
  <c r="G674"/>
  <c r="H674" s="1"/>
  <c r="G675"/>
  <c r="H675" s="1"/>
  <c r="G676"/>
  <c r="H676" s="1"/>
  <c r="G677"/>
  <c r="H677" s="1"/>
  <c r="G678"/>
  <c r="H678" s="1"/>
  <c r="G679"/>
  <c r="H679" s="1"/>
  <c r="G680"/>
  <c r="H680" s="1"/>
  <c r="G681"/>
  <c r="H681" s="1"/>
  <c r="G682"/>
  <c r="H682" s="1"/>
  <c r="G683"/>
  <c r="H683" s="1"/>
  <c r="G684"/>
  <c r="H684" s="1"/>
  <c r="G685"/>
  <c r="H685" s="1"/>
  <c r="G686"/>
  <c r="H686" s="1"/>
  <c r="G687"/>
  <c r="H687" s="1"/>
  <c r="G688"/>
  <c r="H688" s="1"/>
  <c r="G689"/>
  <c r="H689" s="1"/>
  <c r="G690"/>
  <c r="H690" s="1"/>
  <c r="G691"/>
  <c r="H691" s="1"/>
  <c r="G692"/>
  <c r="H692" s="1"/>
  <c r="G693"/>
  <c r="H693" s="1"/>
  <c r="G694"/>
  <c r="H694" s="1"/>
  <c r="G695"/>
  <c r="H695" s="1"/>
  <c r="G696"/>
  <c r="H696" s="1"/>
  <c r="G697"/>
  <c r="H697" s="1"/>
  <c r="G698"/>
  <c r="H698" s="1"/>
  <c r="G699"/>
  <c r="H699" s="1"/>
  <c r="G700"/>
  <c r="H700" s="1"/>
  <c r="G701"/>
  <c r="H701" s="1"/>
  <c r="G702"/>
  <c r="H702" s="1"/>
  <c r="G703"/>
  <c r="H703" s="1"/>
  <c r="G704"/>
  <c r="H704" s="1"/>
  <c r="G705"/>
  <c r="H705" s="1"/>
  <c r="G706"/>
  <c r="H706" s="1"/>
  <c r="G707"/>
  <c r="H707" s="1"/>
  <c r="G708"/>
  <c r="H708" s="1"/>
  <c r="G709"/>
  <c r="H709" s="1"/>
  <c r="G710"/>
  <c r="H710" s="1"/>
  <c r="G711"/>
  <c r="H711" s="1"/>
  <c r="G712"/>
  <c r="H712" s="1"/>
  <c r="G713"/>
  <c r="H713" s="1"/>
  <c r="G714"/>
  <c r="H714" s="1"/>
  <c r="G715"/>
  <c r="H715" s="1"/>
  <c r="G716"/>
  <c r="H716" s="1"/>
  <c r="G717"/>
  <c r="H717" s="1"/>
  <c r="G718"/>
  <c r="H718" s="1"/>
  <c r="G719"/>
  <c r="H719" s="1"/>
  <c r="G720"/>
  <c r="H720" s="1"/>
  <c r="G721"/>
  <c r="H721" s="1"/>
  <c r="G722"/>
  <c r="H722" s="1"/>
  <c r="G723"/>
  <c r="H723" s="1"/>
  <c r="G724"/>
  <c r="H724" s="1"/>
  <c r="G725"/>
  <c r="H725" s="1"/>
  <c r="G726"/>
  <c r="H726" s="1"/>
  <c r="G727"/>
  <c r="H727" s="1"/>
  <c r="G728"/>
  <c r="H728" s="1"/>
  <c r="G729"/>
  <c r="H729" s="1"/>
  <c r="G730"/>
  <c r="H730" s="1"/>
  <c r="G731"/>
  <c r="H731" s="1"/>
  <c r="G732"/>
  <c r="H732" s="1"/>
  <c r="G733"/>
  <c r="H733" s="1"/>
  <c r="G734"/>
  <c r="H734" s="1"/>
  <c r="G735"/>
  <c r="H735" s="1"/>
  <c r="G736"/>
  <c r="H736" s="1"/>
  <c r="G737"/>
  <c r="H737" s="1"/>
  <c r="G738"/>
  <c r="H738" s="1"/>
  <c r="G739"/>
  <c r="H739" s="1"/>
  <c r="G740"/>
  <c r="H740" s="1"/>
  <c r="G741"/>
  <c r="H741" s="1"/>
  <c r="G742"/>
  <c r="H742" s="1"/>
  <c r="G743"/>
  <c r="H743" s="1"/>
  <c r="G744"/>
  <c r="H744" s="1"/>
  <c r="G745"/>
  <c r="H745" s="1"/>
  <c r="G746"/>
  <c r="H746" s="1"/>
  <c r="G747"/>
  <c r="H747" s="1"/>
  <c r="G748"/>
  <c r="H748" s="1"/>
  <c r="G749"/>
  <c r="H749" s="1"/>
  <c r="G750"/>
  <c r="H750" s="1"/>
  <c r="G751"/>
  <c r="H751" s="1"/>
  <c r="G752"/>
  <c r="H752" s="1"/>
  <c r="G753"/>
  <c r="H753" s="1"/>
  <c r="G754"/>
  <c r="H754" s="1"/>
  <c r="G755"/>
  <c r="H755" s="1"/>
  <c r="G756"/>
  <c r="H756" s="1"/>
  <c r="G757"/>
  <c r="H757" s="1"/>
  <c r="G758"/>
  <c r="H758" s="1"/>
  <c r="G759"/>
  <c r="H759" s="1"/>
  <c r="G760"/>
  <c r="H760" s="1"/>
  <c r="G761"/>
  <c r="H761" s="1"/>
  <c r="G762"/>
  <c r="H762" s="1"/>
  <c r="G763"/>
  <c r="H763" s="1"/>
  <c r="G764"/>
  <c r="H764" s="1"/>
  <c r="G765"/>
  <c r="H765" s="1"/>
  <c r="G766"/>
  <c r="H766" s="1"/>
  <c r="G767"/>
  <c r="H767" s="1"/>
  <c r="G768"/>
  <c r="H768" s="1"/>
  <c r="G769"/>
  <c r="H769" s="1"/>
  <c r="G770"/>
  <c r="H770" s="1"/>
  <c r="G771"/>
  <c r="H771" s="1"/>
  <c r="G772"/>
  <c r="H772" s="1"/>
  <c r="G773"/>
  <c r="H773" s="1"/>
  <c r="G774"/>
  <c r="H774" s="1"/>
  <c r="G775"/>
  <c r="H775" s="1"/>
  <c r="G776"/>
  <c r="H776" s="1"/>
  <c r="G777"/>
  <c r="H777" s="1"/>
  <c r="G778"/>
  <c r="H778" s="1"/>
  <c r="G779"/>
  <c r="H779" s="1"/>
  <c r="G780"/>
  <c r="H780" s="1"/>
  <c r="G781"/>
  <c r="H781" s="1"/>
  <c r="G782"/>
  <c r="H782" s="1"/>
  <c r="G783"/>
  <c r="H783" s="1"/>
  <c r="G784"/>
  <c r="H784" s="1"/>
  <c r="G785"/>
  <c r="H785" s="1"/>
  <c r="G786"/>
  <c r="H786" s="1"/>
  <c r="G787"/>
  <c r="H787" s="1"/>
  <c r="G788"/>
  <c r="H788" s="1"/>
  <c r="G789"/>
  <c r="H789" s="1"/>
  <c r="G790"/>
  <c r="H790" s="1"/>
  <c r="G791"/>
  <c r="H791" s="1"/>
  <c r="G792"/>
  <c r="H792" s="1"/>
  <c r="G793"/>
  <c r="H793" s="1"/>
  <c r="G794"/>
  <c r="H794" s="1"/>
  <c r="G795"/>
  <c r="H795" s="1"/>
  <c r="G796"/>
  <c r="H796" s="1"/>
  <c r="G797"/>
  <c r="H797" s="1"/>
  <c r="G798"/>
  <c r="H798" s="1"/>
  <c r="G799"/>
  <c r="H799" s="1"/>
  <c r="G800"/>
  <c r="H800" s="1"/>
  <c r="G801"/>
  <c r="H801" s="1"/>
  <c r="G802"/>
  <c r="H802" s="1"/>
  <c r="G803"/>
  <c r="H803" s="1"/>
  <c r="G804"/>
  <c r="H804" s="1"/>
  <c r="G805"/>
  <c r="H805" s="1"/>
  <c r="G806"/>
  <c r="H806" s="1"/>
  <c r="G807"/>
  <c r="H807" s="1"/>
  <c r="G808"/>
  <c r="H808" s="1"/>
  <c r="G809"/>
  <c r="H809" s="1"/>
  <c r="G810"/>
  <c r="H810" s="1"/>
  <c r="G811"/>
  <c r="H811" s="1"/>
  <c r="G812"/>
  <c r="H812" s="1"/>
  <c r="G813"/>
  <c r="H813" s="1"/>
  <c r="G814"/>
  <c r="H814" s="1"/>
  <c r="G815"/>
  <c r="H815" s="1"/>
  <c r="G816"/>
  <c r="H816" s="1"/>
  <c r="G817"/>
  <c r="H817" s="1"/>
  <c r="G818"/>
  <c r="H818" s="1"/>
  <c r="G819"/>
  <c r="H819" s="1"/>
  <c r="G820"/>
  <c r="H820" s="1"/>
  <c r="G821"/>
  <c r="H821" s="1"/>
  <c r="G822"/>
  <c r="H822" s="1"/>
  <c r="G823"/>
  <c r="H823" s="1"/>
  <c r="G824"/>
  <c r="H824" s="1"/>
  <c r="G825"/>
  <c r="H825" s="1"/>
  <c r="G826"/>
  <c r="H826" s="1"/>
  <c r="G827"/>
  <c r="H827" s="1"/>
  <c r="G828"/>
  <c r="H828" s="1"/>
  <c r="G829"/>
  <c r="H829" s="1"/>
  <c r="G830"/>
  <c r="H830" s="1"/>
  <c r="G831"/>
  <c r="H831" s="1"/>
  <c r="G832"/>
  <c r="H832" s="1"/>
  <c r="G833"/>
  <c r="H833" s="1"/>
  <c r="G834"/>
  <c r="H834" s="1"/>
  <c r="G835"/>
  <c r="H835" s="1"/>
  <c r="G836"/>
  <c r="H836" s="1"/>
  <c r="G837"/>
  <c r="H837" s="1"/>
  <c r="G838"/>
  <c r="H838" s="1"/>
  <c r="G839"/>
  <c r="H839" s="1"/>
  <c r="G840"/>
  <c r="H840" s="1"/>
  <c r="G841"/>
  <c r="H841" s="1"/>
  <c r="G842"/>
  <c r="H842" s="1"/>
  <c r="G843"/>
  <c r="H843" s="1"/>
  <c r="G844"/>
  <c r="H844" s="1"/>
  <c r="G845"/>
  <c r="H845" s="1"/>
  <c r="G846"/>
  <c r="H846" s="1"/>
  <c r="G847"/>
  <c r="H847" s="1"/>
  <c r="G848"/>
  <c r="H848" s="1"/>
  <c r="G849"/>
  <c r="H849" s="1"/>
  <c r="G850"/>
  <c r="H850" s="1"/>
  <c r="G851"/>
  <c r="H851" s="1"/>
  <c r="G852"/>
  <c r="H852" s="1"/>
  <c r="G853"/>
  <c r="H853" s="1"/>
  <c r="G854"/>
  <c r="H854" s="1"/>
  <c r="G855"/>
  <c r="H855" s="1"/>
  <c r="G856"/>
  <c r="H856" s="1"/>
  <c r="G857"/>
  <c r="H857" s="1"/>
  <c r="G858"/>
  <c r="H858" s="1"/>
  <c r="G859"/>
  <c r="H859" s="1"/>
  <c r="G860"/>
  <c r="H860" s="1"/>
  <c r="G861"/>
  <c r="H861" s="1"/>
  <c r="G862"/>
  <c r="H862" s="1"/>
  <c r="G863"/>
  <c r="H863" s="1"/>
  <c r="G864"/>
  <c r="H864" s="1"/>
  <c r="G865"/>
  <c r="H865" s="1"/>
  <c r="G866"/>
  <c r="H866" s="1"/>
  <c r="G867"/>
  <c r="H867" s="1"/>
  <c r="G868"/>
  <c r="H868" s="1"/>
  <c r="G869"/>
  <c r="H869" s="1"/>
  <c r="G870"/>
  <c r="H870" s="1"/>
  <c r="G871"/>
  <c r="H871" s="1"/>
  <c r="G872"/>
  <c r="H872" s="1"/>
  <c r="G873"/>
  <c r="H873" s="1"/>
  <c r="G874"/>
  <c r="H874" s="1"/>
  <c r="G875"/>
  <c r="H875" s="1"/>
  <c r="G876"/>
  <c r="H876" s="1"/>
  <c r="G877"/>
  <c r="H877" s="1"/>
  <c r="G878"/>
  <c r="H878" s="1"/>
  <c r="G879"/>
  <c r="H879" s="1"/>
  <c r="G880"/>
  <c r="H880" s="1"/>
  <c r="G881"/>
  <c r="H881" s="1"/>
  <c r="G882"/>
  <c r="H882" s="1"/>
  <c r="G883"/>
  <c r="H883" s="1"/>
  <c r="G884"/>
  <c r="H884" s="1"/>
  <c r="G885"/>
  <c r="H885" s="1"/>
  <c r="G886"/>
  <c r="H886" s="1"/>
  <c r="G887"/>
  <c r="H887" s="1"/>
  <c r="G888"/>
  <c r="H888" s="1"/>
  <c r="G889"/>
  <c r="H889" s="1"/>
  <c r="G890"/>
  <c r="H890" s="1"/>
  <c r="G891"/>
  <c r="H891" s="1"/>
  <c r="G892"/>
  <c r="H892" s="1"/>
  <c r="G893"/>
  <c r="H893" s="1"/>
  <c r="G894"/>
  <c r="H894" s="1"/>
  <c r="G895"/>
  <c r="H895" s="1"/>
  <c r="G896"/>
  <c r="H896" s="1"/>
  <c r="G897"/>
  <c r="H897" s="1"/>
  <c r="G898"/>
  <c r="H898" s="1"/>
  <c r="G899"/>
  <c r="H899" s="1"/>
  <c r="G900"/>
  <c r="H900" s="1"/>
  <c r="G901"/>
  <c r="H901" s="1"/>
  <c r="G902"/>
  <c r="H902" s="1"/>
  <c r="G903"/>
  <c r="H903" s="1"/>
  <c r="G904"/>
  <c r="H904" s="1"/>
  <c r="G905"/>
  <c r="H905" s="1"/>
  <c r="G906"/>
  <c r="H906" s="1"/>
  <c r="G907"/>
  <c r="H907" s="1"/>
  <c r="G908"/>
  <c r="H908" s="1"/>
  <c r="G909"/>
  <c r="H909" s="1"/>
  <c r="G910"/>
  <c r="H910" s="1"/>
  <c r="G911"/>
  <c r="H911" s="1"/>
  <c r="G912"/>
  <c r="H912" s="1"/>
  <c r="G913"/>
  <c r="H913" s="1"/>
  <c r="G914"/>
  <c r="H914" s="1"/>
  <c r="G915"/>
  <c r="H915" s="1"/>
  <c r="G916"/>
  <c r="H916" s="1"/>
  <c r="G917"/>
  <c r="H917" s="1"/>
  <c r="G918"/>
  <c r="H918" s="1"/>
  <c r="G919"/>
  <c r="H919" s="1"/>
  <c r="G920"/>
  <c r="H920" s="1"/>
  <c r="G921"/>
  <c r="H921" s="1"/>
  <c r="G922"/>
  <c r="H922" s="1"/>
  <c r="G923"/>
  <c r="H923" s="1"/>
  <c r="G924"/>
  <c r="H924" s="1"/>
  <c r="G925"/>
  <c r="H925" s="1"/>
  <c r="G926"/>
  <c r="H926" s="1"/>
  <c r="G927"/>
  <c r="H927" s="1"/>
  <c r="G928"/>
  <c r="H928" s="1"/>
  <c r="G929"/>
  <c r="H929" s="1"/>
  <c r="G930"/>
  <c r="H930" s="1"/>
  <c r="G931"/>
  <c r="H931" s="1"/>
  <c r="G932"/>
  <c r="H932" s="1"/>
  <c r="G933"/>
  <c r="H933" s="1"/>
  <c r="G934"/>
  <c r="H934" s="1"/>
  <c r="G935"/>
  <c r="H935" s="1"/>
  <c r="G936"/>
  <c r="H936" s="1"/>
  <c r="G937"/>
  <c r="H937" s="1"/>
  <c r="G938"/>
  <c r="H938" s="1"/>
  <c r="G939"/>
  <c r="H939" s="1"/>
  <c r="G940"/>
  <c r="H940" s="1"/>
  <c r="G941"/>
  <c r="H941" s="1"/>
  <c r="G942"/>
  <c r="H942" s="1"/>
  <c r="G943"/>
  <c r="H943" s="1"/>
  <c r="G944"/>
  <c r="H944" s="1"/>
  <c r="G945"/>
  <c r="H945" s="1"/>
  <c r="G946"/>
  <c r="H946" s="1"/>
  <c r="G947"/>
  <c r="H947" s="1"/>
  <c r="G948"/>
  <c r="H948" s="1"/>
  <c r="G949"/>
  <c r="H949" s="1"/>
  <c r="G950"/>
  <c r="H950" s="1"/>
  <c r="G951"/>
  <c r="H951" s="1"/>
  <c r="G952"/>
  <c r="H952" s="1"/>
  <c r="G953"/>
  <c r="H953" s="1"/>
  <c r="G954"/>
  <c r="H954" s="1"/>
  <c r="G955"/>
  <c r="H955" s="1"/>
  <c r="G956"/>
  <c r="H956" s="1"/>
  <c r="G957"/>
  <c r="H957" s="1"/>
  <c r="G958"/>
  <c r="H958" s="1"/>
  <c r="G959"/>
  <c r="H959" s="1"/>
  <c r="G960"/>
  <c r="H960" s="1"/>
  <c r="G961"/>
  <c r="H961" s="1"/>
  <c r="G962"/>
  <c r="H962" s="1"/>
  <c r="G963"/>
  <c r="H963" s="1"/>
  <c r="G964"/>
  <c r="H964" s="1"/>
  <c r="G965"/>
  <c r="H965" s="1"/>
  <c r="G966"/>
  <c r="H966" s="1"/>
  <c r="G967"/>
  <c r="H967" s="1"/>
  <c r="G968"/>
  <c r="H968" s="1"/>
  <c r="G969"/>
  <c r="H969" s="1"/>
  <c r="G970"/>
  <c r="H970" s="1"/>
  <c r="G971"/>
  <c r="H971" s="1"/>
  <c r="G972"/>
  <c r="H972" s="1"/>
  <c r="G973"/>
  <c r="H973" s="1"/>
  <c r="G974"/>
  <c r="H974" s="1"/>
  <c r="G975"/>
  <c r="H975" s="1"/>
  <c r="G976"/>
  <c r="H976" s="1"/>
  <c r="G977"/>
  <c r="H977" s="1"/>
  <c r="G978"/>
  <c r="H978" s="1"/>
  <c r="G979"/>
  <c r="H979" s="1"/>
  <c r="G980"/>
  <c r="H980" s="1"/>
  <c r="G981"/>
  <c r="H981" s="1"/>
  <c r="G982"/>
  <c r="H982" s="1"/>
  <c r="G983"/>
  <c r="H983" s="1"/>
  <c r="G984"/>
  <c r="H984" s="1"/>
  <c r="G985"/>
  <c r="H985" s="1"/>
  <c r="G986"/>
  <c r="H986" s="1"/>
  <c r="G987"/>
  <c r="H987" s="1"/>
  <c r="G988"/>
  <c r="H988" s="1"/>
  <c r="G989"/>
  <c r="H989" s="1"/>
  <c r="G990"/>
  <c r="H990" s="1"/>
  <c r="G991"/>
  <c r="H991" s="1"/>
  <c r="G992"/>
  <c r="H992" s="1"/>
  <c r="G993"/>
  <c r="H993" s="1"/>
  <c r="G994"/>
  <c r="H994" s="1"/>
  <c r="G995"/>
  <c r="H995" s="1"/>
  <c r="G996"/>
  <c r="H996" s="1"/>
  <c r="G997"/>
  <c r="H997" s="1"/>
  <c r="G998"/>
  <c r="H998" s="1"/>
  <c r="G999"/>
  <c r="H999" s="1"/>
  <c r="G1000"/>
  <c r="H1000" s="1"/>
  <c r="G1001"/>
  <c r="H1001" s="1"/>
  <c r="G1002"/>
  <c r="H1002" s="1"/>
  <c r="G1003"/>
  <c r="H1003" s="1"/>
  <c r="G1004"/>
  <c r="H1004" s="1"/>
  <c r="G1005"/>
  <c r="H1005" s="1"/>
  <c r="G1006"/>
  <c r="H1006" s="1"/>
  <c r="G1007"/>
  <c r="H1007" s="1"/>
  <c r="G1008"/>
  <c r="H1008" s="1"/>
  <c r="G1009"/>
  <c r="H1009" s="1"/>
  <c r="G1010"/>
  <c r="H1010" s="1"/>
  <c r="G1011"/>
  <c r="H1011" s="1"/>
  <c r="G1012"/>
  <c r="H1012" s="1"/>
  <c r="G1013"/>
  <c r="H1013" s="1"/>
  <c r="G1014"/>
  <c r="H1014" s="1"/>
  <c r="G1015"/>
  <c r="H1015" s="1"/>
  <c r="G1016"/>
  <c r="H1016" s="1"/>
  <c r="G1017"/>
  <c r="H1017" s="1"/>
  <c r="G1018"/>
  <c r="H1018" s="1"/>
  <c r="G1019"/>
  <c r="H1019" s="1"/>
  <c r="G1020"/>
  <c r="H1020" s="1"/>
  <c r="G1021"/>
  <c r="H1021" s="1"/>
  <c r="G1022"/>
  <c r="H1022" s="1"/>
  <c r="G1023"/>
  <c r="H1023" s="1"/>
  <c r="G1024"/>
  <c r="H1024" s="1"/>
  <c r="G1025"/>
  <c r="H1025" s="1"/>
  <c r="G1026"/>
  <c r="H1026" s="1"/>
  <c r="G1027"/>
  <c r="H1027" s="1"/>
  <c r="G1028"/>
  <c r="H1028" s="1"/>
  <c r="G1029"/>
  <c r="H1029" s="1"/>
  <c r="G1030"/>
  <c r="H1030" s="1"/>
  <c r="G1031"/>
  <c r="H1031" s="1"/>
  <c r="G1032"/>
  <c r="H1032" s="1"/>
  <c r="G1033"/>
  <c r="H1033" s="1"/>
  <c r="G1034"/>
  <c r="H1034" s="1"/>
  <c r="G1035"/>
  <c r="H1035" s="1"/>
  <c r="G1036"/>
  <c r="H1036" s="1"/>
  <c r="G1037"/>
  <c r="H1037" s="1"/>
  <c r="G1038"/>
  <c r="H1038" s="1"/>
  <c r="G1039"/>
  <c r="H1039" s="1"/>
  <c r="G1040"/>
  <c r="H1040" s="1"/>
  <c r="G1041"/>
  <c r="H1041" s="1"/>
  <c r="G1042"/>
  <c r="H1042" s="1"/>
  <c r="G1043"/>
  <c r="H1043" s="1"/>
  <c r="G1044"/>
  <c r="H1044" s="1"/>
  <c r="G1045"/>
  <c r="H1045" s="1"/>
  <c r="G1046"/>
  <c r="H1046" s="1"/>
  <c r="G1047"/>
  <c r="H1047" s="1"/>
  <c r="G1048"/>
  <c r="H1048" s="1"/>
  <c r="G1049"/>
  <c r="H1049" s="1"/>
  <c r="G1050"/>
  <c r="H1050" s="1"/>
  <c r="G1051"/>
  <c r="H1051" s="1"/>
  <c r="G1052"/>
  <c r="H1052" s="1"/>
  <c r="G1053"/>
  <c r="H1053" s="1"/>
  <c r="G1054"/>
  <c r="H1054" s="1"/>
  <c r="G1055"/>
  <c r="H1055" s="1"/>
  <c r="G1056"/>
  <c r="H1056" s="1"/>
  <c r="G1057"/>
  <c r="H1057" s="1"/>
  <c r="G1058"/>
  <c r="H1058" s="1"/>
  <c r="G1059"/>
  <c r="H1059" s="1"/>
  <c r="G1060"/>
  <c r="H1060" s="1"/>
  <c r="G1061"/>
  <c r="H1061" s="1"/>
  <c r="G1062"/>
  <c r="H1062" s="1"/>
  <c r="G1063"/>
  <c r="H1063" s="1"/>
  <c r="G1064"/>
  <c r="H1064" s="1"/>
  <c r="G1065"/>
  <c r="H1065" s="1"/>
  <c r="G1066"/>
  <c r="H1066" s="1"/>
  <c r="G1067"/>
  <c r="H1067" s="1"/>
  <c r="G1068"/>
  <c r="H1068" s="1"/>
  <c r="G1069"/>
  <c r="H1069" s="1"/>
  <c r="G1070"/>
  <c r="H1070" s="1"/>
  <c r="G1071"/>
  <c r="H1071" s="1"/>
  <c r="G1072"/>
  <c r="H1072" s="1"/>
  <c r="G1073"/>
  <c r="H1073" s="1"/>
  <c r="G1074"/>
  <c r="H1074" s="1"/>
  <c r="G1075"/>
  <c r="H1075" s="1"/>
  <c r="G1076"/>
  <c r="H1076" s="1"/>
  <c r="G1077"/>
  <c r="H1077" s="1"/>
  <c r="G1078"/>
  <c r="H1078" s="1"/>
  <c r="G1079"/>
  <c r="H1079" s="1"/>
  <c r="G1080"/>
  <c r="H1080" s="1"/>
  <c r="G1081"/>
  <c r="H1081" s="1"/>
  <c r="G1082"/>
  <c r="H1082" s="1"/>
  <c r="G1083"/>
  <c r="H1083" s="1"/>
  <c r="G1084"/>
  <c r="H1084" s="1"/>
  <c r="G1085"/>
  <c r="H1085" s="1"/>
  <c r="G1086"/>
  <c r="H1086" s="1"/>
  <c r="G1087"/>
  <c r="H1087" s="1"/>
  <c r="G1088"/>
  <c r="H1088" s="1"/>
  <c r="G1089"/>
  <c r="H1089" s="1"/>
  <c r="G1090"/>
  <c r="H1090" s="1"/>
  <c r="G1091"/>
  <c r="H1091" s="1"/>
  <c r="G1092"/>
  <c r="H1092" s="1"/>
  <c r="G1093"/>
  <c r="H1093" s="1"/>
  <c r="G1094"/>
  <c r="H1094" s="1"/>
  <c r="G1095"/>
  <c r="H1095" s="1"/>
  <c r="G1096"/>
  <c r="H1096" s="1"/>
  <c r="G1097"/>
  <c r="H1097" s="1"/>
  <c r="G1098"/>
  <c r="H1098" s="1"/>
  <c r="G1099"/>
  <c r="H1099" s="1"/>
  <c r="G1100"/>
  <c r="H1100" s="1"/>
  <c r="G1101"/>
  <c r="H1101" s="1"/>
  <c r="G1102"/>
  <c r="H1102" s="1"/>
  <c r="G1103"/>
  <c r="H1103" s="1"/>
  <c r="G1104"/>
  <c r="H1104" s="1"/>
  <c r="G1105"/>
  <c r="H1105" s="1"/>
  <c r="G1106"/>
  <c r="H1106" s="1"/>
  <c r="G1107"/>
  <c r="H1107" s="1"/>
  <c r="G1108"/>
  <c r="H1108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<sst xmlns="http://schemas.openxmlformats.org/spreadsheetml/2006/main" count="43" uniqueCount="13">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</sst>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9"/>
          <c:y val="0.15332286895510613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35"/>
            <c:marker>
              <c:symbol val="square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2.8322440087145972E-2"/>
                </c:manualLayout>
              </c:layout>
              <c:showVal val="1"/>
            </c:dLbl>
            <c:dLbl>
              <c:idx val="11"/>
              <c:layout>
                <c:manualLayout>
                  <c:x val="-7.8518518518518474E-2"/>
                  <c:y val="-3.0501089324618688E-2"/>
                </c:manualLayout>
              </c:layout>
              <c:showVal val="1"/>
            </c:dLbl>
            <c:dLbl>
              <c:idx val="33"/>
              <c:layout>
                <c:manualLayout>
                  <c:x val="-7.1111111111111111E-2"/>
                  <c:y val="2.3965141612200435E-2"/>
                </c:manualLayout>
              </c:layout>
              <c:showVal val="1"/>
            </c:dLbl>
            <c:dLbl>
              <c:idx val="35"/>
              <c:showVal val="1"/>
            </c:dLbl>
            <c:delete val="1"/>
          </c:dLbls>
          <c:xVal>
            <c:numRef>
              <c:f>'Peak data'!$D$3:$D$1662</c:f>
              <c:numCache>
                <c:formatCode>General</c:formatCode>
                <c:ptCount val="1646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data'!$G$3:$G$1662</c:f>
              <c:numCache>
                <c:formatCode>0.00</c:formatCode>
                <c:ptCount val="1646"/>
                <c:pt idx="0">
                  <c:v>99.71</c:v>
                </c:pt>
                <c:pt idx="1">
                  <c:v>97.940000000000012</c:v>
                </c:pt>
                <c:pt idx="2">
                  <c:v>95.432500000000005</c:v>
                </c:pt>
                <c:pt idx="3">
                  <c:v>94.695000000000007</c:v>
                </c:pt>
                <c:pt idx="4">
                  <c:v>92.925000000000011</c:v>
                </c:pt>
                <c:pt idx="5">
                  <c:v>92.925000000000011</c:v>
                </c:pt>
                <c:pt idx="6">
                  <c:v>92.925000000000011</c:v>
                </c:pt>
                <c:pt idx="7">
                  <c:v>92.1875</c:v>
                </c:pt>
                <c:pt idx="8">
                  <c:v>92.1875</c:v>
                </c:pt>
                <c:pt idx="9">
                  <c:v>92.1875</c:v>
                </c:pt>
                <c:pt idx="10">
                  <c:v>92.1875</c:v>
                </c:pt>
                <c:pt idx="11">
                  <c:v>92.1875</c:v>
                </c:pt>
                <c:pt idx="12">
                  <c:v>91.302500000000009</c:v>
                </c:pt>
                <c:pt idx="13">
                  <c:v>85.402500000000003</c:v>
                </c:pt>
                <c:pt idx="14">
                  <c:v>78.765000000000001</c:v>
                </c:pt>
                <c:pt idx="15">
                  <c:v>71.242500000000007</c:v>
                </c:pt>
                <c:pt idx="16">
                  <c:v>63.720000000000006</c:v>
                </c:pt>
                <c:pt idx="17">
                  <c:v>55.3125</c:v>
                </c:pt>
                <c:pt idx="18">
                  <c:v>49.412500000000001</c:v>
                </c:pt>
                <c:pt idx="19">
                  <c:v>44.397500000000008</c:v>
                </c:pt>
                <c:pt idx="20">
                  <c:v>39.3825</c:v>
                </c:pt>
                <c:pt idx="21">
                  <c:v>35.252499999999998</c:v>
                </c:pt>
                <c:pt idx="22">
                  <c:v>31.122500000000002</c:v>
                </c:pt>
                <c:pt idx="23">
                  <c:v>28.614999999999998</c:v>
                </c:pt>
                <c:pt idx="24">
                  <c:v>26.107500000000002</c:v>
                </c:pt>
                <c:pt idx="25">
                  <c:v>23.6</c:v>
                </c:pt>
                <c:pt idx="26">
                  <c:v>20.2075</c:v>
                </c:pt>
                <c:pt idx="27">
                  <c:v>18.585000000000001</c:v>
                </c:pt>
                <c:pt idx="28">
                  <c:v>16.815000000000001</c:v>
                </c:pt>
                <c:pt idx="29">
                  <c:v>15.192500000000003</c:v>
                </c:pt>
                <c:pt idx="30">
                  <c:v>13.57</c:v>
                </c:pt>
                <c:pt idx="31">
                  <c:v>11.8</c:v>
                </c:pt>
                <c:pt idx="32">
                  <c:v>11.8</c:v>
                </c:pt>
                <c:pt idx="33">
                  <c:v>10.177500000000002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</c:numCache>
            </c:numRef>
          </c:yVal>
          <c:smooth val="1"/>
        </c:ser>
        <c:axId val="98209792"/>
        <c:axId val="982117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3"/>
              <c:layout>
                <c:manualLayout>
                  <c:x val="-3.1111111111111152E-2"/>
                  <c:y val="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6.3703703703703721E-2"/>
                  <c:y val="-3.9215686274509755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75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data'!$D$3:$D$4662</c:f>
              <c:numCache>
                <c:formatCode>General</c:formatCode>
                <c:ptCount val="4646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data'!$H$3:$H$1662</c:f>
              <c:numCache>
                <c:formatCode>0.00</c:formatCode>
                <c:ptCount val="1646"/>
                <c:pt idx="0">
                  <c:v>1.4618564356435642</c:v>
                </c:pt>
                <c:pt idx="1">
                  <c:v>5.6317364813404422</c:v>
                </c:pt>
                <c:pt idx="2">
                  <c:v>9.7576642231530855</c:v>
                </c:pt>
                <c:pt idx="3">
                  <c:v>14.027553313023612</c:v>
                </c:pt>
                <c:pt idx="4">
                  <c:v>17.994045125666414</c:v>
                </c:pt>
                <c:pt idx="5">
                  <c:v>22.240427456207161</c:v>
                </c:pt>
                <c:pt idx="6">
                  <c:v>26.486809786747905</c:v>
                </c:pt>
                <c:pt idx="7">
                  <c:v>30.506830731150039</c:v>
                </c:pt>
                <c:pt idx="8">
                  <c:v>34.737064451637472</c:v>
                </c:pt>
                <c:pt idx="9">
                  <c:v>39.476330445544555</c:v>
                </c:pt>
                <c:pt idx="10">
                  <c:v>44.303360624523989</c:v>
                </c:pt>
                <c:pt idx="11">
                  <c:v>50.464406416603197</c:v>
                </c:pt>
                <c:pt idx="12">
                  <c:v>52.257295316070071</c:v>
                </c:pt>
                <c:pt idx="13">
                  <c:v>52.571645563594828</c:v>
                </c:pt>
                <c:pt idx="14">
                  <c:v>51.740146610814925</c:v>
                </c:pt>
                <c:pt idx="15">
                  <c:v>49.850759234577311</c:v>
                </c:pt>
                <c:pt idx="16">
                  <c:v>47.207638994668699</c:v>
                </c:pt>
                <c:pt idx="17">
                  <c:v>43.390613099771514</c:v>
                </c:pt>
                <c:pt idx="18">
                  <c:v>40.963828065498859</c:v>
                </c:pt>
                <c:pt idx="19">
                  <c:v>38.835132330540759</c:v>
                </c:pt>
                <c:pt idx="20">
                  <c:v>36.158114051789795</c:v>
                </c:pt>
                <c:pt idx="21">
                  <c:v>34.004029893373946</c:v>
                </c:pt>
                <c:pt idx="22">
                  <c:v>31.430643564356441</c:v>
                </c:pt>
                <c:pt idx="23">
                  <c:v>30.260416984006092</c:v>
                </c:pt>
                <c:pt idx="24">
                  <c:v>28.841529893373952</c:v>
                </c:pt>
                <c:pt idx="25">
                  <c:v>27.082482863670986</c:v>
                </c:pt>
                <c:pt idx="26">
                  <c:v>24.101252856054835</c:v>
                </c:pt>
                <c:pt idx="27">
                  <c:v>23.018930883472962</c:v>
                </c:pt>
                <c:pt idx="28">
                  <c:v>21.67508568164509</c:v>
                </c:pt>
                <c:pt idx="29">
                  <c:v>20.188205921553699</c:v>
                </c:pt>
                <c:pt idx="30">
                  <c:v>18.696214775323686</c:v>
                </c:pt>
                <c:pt idx="31">
                  <c:v>16.819268849961919</c:v>
                </c:pt>
                <c:pt idx="32">
                  <c:v>17.398933739527802</c:v>
                </c:pt>
                <c:pt idx="33">
                  <c:v>15.448406321401373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90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185185185185186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6296296296296337E-2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76.5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data'!$D$3:$D$232</c:f>
              <c:numCache>
                <c:formatCode>General</c:formatCode>
                <c:ptCount val="216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data'!$A$3:$A$248</c:f>
              <c:numCache>
                <c:formatCode>General</c:formatCode>
                <c:ptCount val="232"/>
                <c:pt idx="0">
                  <c:v>80.890625</c:v>
                </c:pt>
                <c:pt idx="1">
                  <c:v>80.75</c:v>
                </c:pt>
                <c:pt idx="2">
                  <c:v>80.59375</c:v>
                </c:pt>
                <c:pt idx="3">
                  <c:v>80.296875</c:v>
                </c:pt>
                <c:pt idx="4">
                  <c:v>80.140625</c:v>
                </c:pt>
                <c:pt idx="5">
                  <c:v>79.546875</c:v>
                </c:pt>
                <c:pt idx="6">
                  <c:v>79.546875</c:v>
                </c:pt>
                <c:pt idx="7">
                  <c:v>78.9375</c:v>
                </c:pt>
                <c:pt idx="8">
                  <c:v>78.78125</c:v>
                </c:pt>
                <c:pt idx="9">
                  <c:v>78.34375</c:v>
                </c:pt>
                <c:pt idx="10">
                  <c:v>77.578125</c:v>
                </c:pt>
                <c:pt idx="11">
                  <c:v>77.578125</c:v>
                </c:pt>
                <c:pt idx="12">
                  <c:v>77.140625</c:v>
                </c:pt>
                <c:pt idx="13">
                  <c:v>77.28125</c:v>
                </c:pt>
                <c:pt idx="14">
                  <c:v>76.984375</c:v>
                </c:pt>
                <c:pt idx="15">
                  <c:v>76.984375</c:v>
                </c:pt>
                <c:pt idx="16">
                  <c:v>77.140625</c:v>
                </c:pt>
                <c:pt idx="17">
                  <c:v>77.140625</c:v>
                </c:pt>
                <c:pt idx="18">
                  <c:v>77.28125</c:v>
                </c:pt>
                <c:pt idx="19">
                  <c:v>77.578125</c:v>
                </c:pt>
                <c:pt idx="20">
                  <c:v>77.578125</c:v>
                </c:pt>
                <c:pt idx="21">
                  <c:v>77.578125</c:v>
                </c:pt>
                <c:pt idx="22">
                  <c:v>76.828125</c:v>
                </c:pt>
                <c:pt idx="23">
                  <c:v>78.9375</c:v>
                </c:pt>
                <c:pt idx="24">
                  <c:v>79.234375</c:v>
                </c:pt>
                <c:pt idx="25">
                  <c:v>76.390625</c:v>
                </c:pt>
                <c:pt idx="26">
                  <c:v>75.328125</c:v>
                </c:pt>
                <c:pt idx="27">
                  <c:v>77.140625</c:v>
                </c:pt>
                <c:pt idx="28">
                  <c:v>77.890625</c:v>
                </c:pt>
                <c:pt idx="29">
                  <c:v>76.53125</c:v>
                </c:pt>
                <c:pt idx="30">
                  <c:v>75.328125</c:v>
                </c:pt>
                <c:pt idx="31">
                  <c:v>77.578125</c:v>
                </c:pt>
                <c:pt idx="32">
                  <c:v>76.53125</c:v>
                </c:pt>
                <c:pt idx="33">
                  <c:v>76.53125</c:v>
                </c:pt>
              </c:numCache>
            </c:numRef>
          </c:yVal>
        </c:ser>
        <c:axId val="98209792"/>
        <c:axId val="982117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3"/>
              <c:layout>
                <c:manualLayout>
                  <c:x val="-3.5555555555555556E-2"/>
                  <c:y val="-3.4858387799564315E-2"/>
                </c:manualLayout>
              </c:layout>
              <c:showVal val="1"/>
            </c:dLbl>
            <c:dLbl>
              <c:idx val="33"/>
              <c:layout>
                <c:manualLayout>
                  <c:x val="-5.3333333333333441E-2"/>
                  <c:y val="-2.6143790849673245E-2"/>
                </c:manualLayout>
              </c:layout>
              <c:showVal val="1"/>
            </c:dLbl>
            <c:delete val="1"/>
          </c:dLbls>
          <c:xVal>
            <c:numRef>
              <c:f>'Peak data'!$D$3:$D$1662</c:f>
              <c:numCache>
                <c:formatCode>General</c:formatCode>
                <c:ptCount val="1646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data'!$B$3:$B$1662</c:f>
              <c:numCache>
                <c:formatCode>General</c:formatCode>
                <c:ptCount val="1646"/>
                <c:pt idx="0">
                  <c:v>73.900000000000006</c:v>
                </c:pt>
                <c:pt idx="1">
                  <c:v>86.2</c:v>
                </c:pt>
                <c:pt idx="2">
                  <c:v>131</c:v>
                </c:pt>
                <c:pt idx="3">
                  <c:v>173.9</c:v>
                </c:pt>
                <c:pt idx="4">
                  <c:v>216.9</c:v>
                </c:pt>
                <c:pt idx="5">
                  <c:v>261.39999999999998</c:v>
                </c:pt>
                <c:pt idx="6">
                  <c:v>303.39999999999998</c:v>
                </c:pt>
                <c:pt idx="7">
                  <c:v>347.8</c:v>
                </c:pt>
                <c:pt idx="8">
                  <c:v>393.8</c:v>
                </c:pt>
                <c:pt idx="9">
                  <c:v>438.3</c:v>
                </c:pt>
                <c:pt idx="10">
                  <c:v>488.2</c:v>
                </c:pt>
                <c:pt idx="11">
                  <c:v>539.5</c:v>
                </c:pt>
                <c:pt idx="12">
                  <c:v>573.29999999999995</c:v>
                </c:pt>
                <c:pt idx="13">
                  <c:v>588.70000000000005</c:v>
                </c:pt>
                <c:pt idx="14">
                  <c:v>566.1</c:v>
                </c:pt>
                <c:pt idx="15">
                  <c:v>545.20000000000005</c:v>
                </c:pt>
                <c:pt idx="16">
                  <c:v>515.29999999999995</c:v>
                </c:pt>
                <c:pt idx="17">
                  <c:v>493.5</c:v>
                </c:pt>
                <c:pt idx="18">
                  <c:v>464.5</c:v>
                </c:pt>
                <c:pt idx="19">
                  <c:v>442.7</c:v>
                </c:pt>
                <c:pt idx="20">
                  <c:v>416.7</c:v>
                </c:pt>
                <c:pt idx="21">
                  <c:v>389.8</c:v>
                </c:pt>
                <c:pt idx="22">
                  <c:v>371.1</c:v>
                </c:pt>
                <c:pt idx="23">
                  <c:v>357.9</c:v>
                </c:pt>
                <c:pt idx="24">
                  <c:v>334.8</c:v>
                </c:pt>
                <c:pt idx="25">
                  <c:v>320.39999999999998</c:v>
                </c:pt>
                <c:pt idx="26">
                  <c:v>318.5</c:v>
                </c:pt>
                <c:pt idx="27">
                  <c:v>299.39999999999998</c:v>
                </c:pt>
                <c:pt idx="28">
                  <c:v>269.7</c:v>
                </c:pt>
                <c:pt idx="29">
                  <c:v>269.89999999999998</c:v>
                </c:pt>
                <c:pt idx="30">
                  <c:v>247.4</c:v>
                </c:pt>
                <c:pt idx="31">
                  <c:v>243.2</c:v>
                </c:pt>
                <c:pt idx="32">
                  <c:v>241.3</c:v>
                </c:pt>
                <c:pt idx="33">
                  <c:v>237</c:v>
                </c:pt>
              </c:numCache>
            </c:numRef>
          </c:yVal>
          <c:smooth val="1"/>
        </c:ser>
        <c:axId val="98213248"/>
        <c:axId val="98231424"/>
      </c:scatterChart>
      <c:valAx>
        <c:axId val="9820979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11712"/>
        <c:crosses val="autoZero"/>
        <c:crossBetween val="midCat"/>
      </c:valAx>
      <c:valAx>
        <c:axId val="9821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09792"/>
        <c:crosses val="autoZero"/>
        <c:crossBetween val="midCat"/>
      </c:valAx>
      <c:valAx>
        <c:axId val="98213248"/>
        <c:scaling>
          <c:orientation val="minMax"/>
        </c:scaling>
        <c:delete val="1"/>
        <c:axPos val="b"/>
        <c:numFmt formatCode="General" sourceLinked="1"/>
        <c:tickLblPos val="none"/>
        <c:crossAx val="98231424"/>
        <c:crosses val="autoZero"/>
        <c:crossBetween val="midCat"/>
      </c:valAx>
      <c:valAx>
        <c:axId val="982314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132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5004"/>
          <c:w val="0.70880011665208731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96"/>
          <c:y val="0.16639476437994272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1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1"/>
              <c:layout>
                <c:manualLayout>
                  <c:x val="-5.7777777777777727E-2"/>
                  <c:y val="-3.2679738562091554E-2"/>
                </c:manualLayout>
              </c:layout>
              <c:showVal val="1"/>
            </c:dLbl>
            <c:dLbl>
              <c:idx val="33"/>
              <c:layout>
                <c:manualLayout>
                  <c:x val="-6.9629629629629639E-2"/>
                  <c:y val="-4.139433551198256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17E-2"/>
                  <c:y val="-4.5751633986928206E-2"/>
                </c:manualLayout>
              </c:layout>
              <c:showVal val="1"/>
            </c:dLbl>
            <c:delete val="1"/>
          </c:dLbls>
          <c:xVal>
            <c:numRef>
              <c:f>'Peak data'!$D$3:$D$1108</c:f>
              <c:numCache>
                <c:formatCode>General</c:formatCode>
                <c:ptCount val="1092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data'!$E$3:$E$1108</c:f>
              <c:numCache>
                <c:formatCode>General</c:formatCode>
                <c:ptCount val="1092"/>
                <c:pt idx="0">
                  <c:v>135.19999999999999</c:v>
                </c:pt>
                <c:pt idx="1">
                  <c:v>132.80000000000001</c:v>
                </c:pt>
                <c:pt idx="2">
                  <c:v>129.4</c:v>
                </c:pt>
                <c:pt idx="3">
                  <c:v>128.4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123.8</c:v>
                </c:pt>
                <c:pt idx="13">
                  <c:v>115.8</c:v>
                </c:pt>
                <c:pt idx="14">
                  <c:v>106.8</c:v>
                </c:pt>
                <c:pt idx="15">
                  <c:v>96.6</c:v>
                </c:pt>
                <c:pt idx="16">
                  <c:v>86.4</c:v>
                </c:pt>
                <c:pt idx="17">
                  <c:v>75</c:v>
                </c:pt>
                <c:pt idx="18">
                  <c:v>67</c:v>
                </c:pt>
                <c:pt idx="19">
                  <c:v>60.2</c:v>
                </c:pt>
                <c:pt idx="20">
                  <c:v>53.4</c:v>
                </c:pt>
                <c:pt idx="21">
                  <c:v>47.8</c:v>
                </c:pt>
                <c:pt idx="22">
                  <c:v>42.2</c:v>
                </c:pt>
                <c:pt idx="23">
                  <c:v>38.799999999999997</c:v>
                </c:pt>
                <c:pt idx="24">
                  <c:v>35.4</c:v>
                </c:pt>
                <c:pt idx="25">
                  <c:v>32</c:v>
                </c:pt>
                <c:pt idx="26">
                  <c:v>27.4</c:v>
                </c:pt>
                <c:pt idx="27">
                  <c:v>25.2</c:v>
                </c:pt>
                <c:pt idx="28">
                  <c:v>22.8</c:v>
                </c:pt>
                <c:pt idx="29">
                  <c:v>20.6</c:v>
                </c:pt>
                <c:pt idx="30">
                  <c:v>18.399999999999999</c:v>
                </c:pt>
                <c:pt idx="31">
                  <c:v>16</c:v>
                </c:pt>
                <c:pt idx="32">
                  <c:v>16</c:v>
                </c:pt>
                <c:pt idx="33">
                  <c:v>13.8</c:v>
                </c:pt>
              </c:numCache>
            </c:numRef>
          </c:yVal>
          <c:smooth val="1"/>
        </c:ser>
        <c:axId val="90392832"/>
        <c:axId val="904195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3"/>
              <c:layout>
                <c:manualLayout>
                  <c:x val="-1.4814814814814815E-2"/>
                  <c:y val="-2.6143790849673238E-2"/>
                </c:manualLayout>
              </c:layout>
              <c:showVal val="1"/>
            </c:dLbl>
            <c:dLbl>
              <c:idx val="33"/>
              <c:layout>
                <c:manualLayout>
                  <c:x val="-8.444444444444453E-2"/>
                  <c:y val="2.3965141612200435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2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data'!$D$3:$D$1108</c:f>
              <c:numCache>
                <c:formatCode>General</c:formatCode>
                <c:ptCount val="1092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data'!$F$3:$F$1108</c:f>
              <c:numCache>
                <c:formatCode>0.00</c:formatCode>
                <c:ptCount val="1092"/>
                <c:pt idx="0">
                  <c:v>1.095024718628379</c:v>
                </c:pt>
                <c:pt idx="1">
                  <c:v>4.2185337120016833</c:v>
                </c:pt>
                <c:pt idx="2">
                  <c:v>7.3091195960870943</c:v>
                </c:pt>
                <c:pt idx="3">
                  <c:v>10.507541811296941</c:v>
                </c:pt>
                <c:pt idx="4">
                  <c:v>13.478699905332913</c:v>
                </c:pt>
                <c:pt idx="5">
                  <c:v>16.659514042284631</c:v>
                </c:pt>
                <c:pt idx="6">
                  <c:v>19.840328179236352</c:v>
                </c:pt>
                <c:pt idx="7">
                  <c:v>22.85158304407279</c:v>
                </c:pt>
                <c:pt idx="8">
                  <c:v>26.020300830966658</c:v>
                </c:pt>
                <c:pt idx="9">
                  <c:v>29.570316608814558</c:v>
                </c:pt>
                <c:pt idx="10">
                  <c:v>33.186073419585568</c:v>
                </c:pt>
                <c:pt idx="11">
                  <c:v>37.801093930787843</c:v>
                </c:pt>
                <c:pt idx="12">
                  <c:v>39.144083307036922</c:v>
                </c:pt>
                <c:pt idx="13">
                  <c:v>39.379551909119591</c:v>
                </c:pt>
                <c:pt idx="14">
                  <c:v>38.756705585358155</c:v>
                </c:pt>
                <c:pt idx="15">
                  <c:v>37.341432628589459</c:v>
                </c:pt>
                <c:pt idx="16">
                  <c:v>35.361565162511837</c:v>
                </c:pt>
                <c:pt idx="17">
                  <c:v>32.502366677185229</c:v>
                </c:pt>
                <c:pt idx="18">
                  <c:v>30.684548227621754</c:v>
                </c:pt>
                <c:pt idx="19">
                  <c:v>29.090017881560954</c:v>
                </c:pt>
                <c:pt idx="20">
                  <c:v>27.084758598927106</c:v>
                </c:pt>
                <c:pt idx="21">
                  <c:v>25.47121068686231</c:v>
                </c:pt>
                <c:pt idx="22">
                  <c:v>23.543578415904072</c:v>
                </c:pt>
                <c:pt idx="23">
                  <c:v>22.66700326075523</c:v>
                </c:pt>
                <c:pt idx="24">
                  <c:v>21.604165351846007</c:v>
                </c:pt>
                <c:pt idx="25">
                  <c:v>20.286525717892079</c:v>
                </c:pt>
                <c:pt idx="26">
                  <c:v>18.05339223729883</c:v>
                </c:pt>
                <c:pt idx="27">
                  <c:v>17.242663300725781</c:v>
                </c:pt>
                <c:pt idx="28">
                  <c:v>16.236036604607133</c:v>
                </c:pt>
                <c:pt idx="29">
                  <c:v>15.122267802671718</c:v>
                </c:pt>
                <c:pt idx="30">
                  <c:v>14.004670242978857</c:v>
                </c:pt>
                <c:pt idx="31">
                  <c:v>12.598716735037341</c:v>
                </c:pt>
                <c:pt idx="32">
                  <c:v>13.032923109287893</c:v>
                </c:pt>
                <c:pt idx="33">
                  <c:v>11.571852319343643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6296296296296295E-2"/>
                  <c:y val="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8.8888888888888993E-3"/>
                  <c:y val="-2.6143790849673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7777777777777692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76.5</a:t>
                    </a:r>
                  </a:p>
                </c:rich>
              </c:tx>
              <c:showVal val="1"/>
            </c:dLbl>
            <c:dLbl>
              <c:idx val="52"/>
              <c:layout>
                <c:manualLayout>
                  <c:x val="-6.3703703703703721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75.2</a:t>
                    </a:r>
                  </a:p>
                </c:rich>
              </c:tx>
              <c:showVal val="1"/>
            </c:dLbl>
            <c:dLbl>
              <c:idx val="90"/>
              <c:layout>
                <c:manualLayout>
                  <c:x val="-6.5185185185185165E-2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data'!$D$3:$D$273</c:f>
              <c:numCache>
                <c:formatCode>General</c:formatCode>
                <c:ptCount val="257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data'!$A$3:$A$321</c:f>
              <c:numCache>
                <c:formatCode>General</c:formatCode>
                <c:ptCount val="305"/>
                <c:pt idx="0">
                  <c:v>80.890625</c:v>
                </c:pt>
                <c:pt idx="1">
                  <c:v>80.75</c:v>
                </c:pt>
                <c:pt idx="2">
                  <c:v>80.59375</c:v>
                </c:pt>
                <c:pt idx="3">
                  <c:v>80.296875</c:v>
                </c:pt>
                <c:pt idx="4">
                  <c:v>80.140625</c:v>
                </c:pt>
                <c:pt idx="5">
                  <c:v>79.546875</c:v>
                </c:pt>
                <c:pt idx="6">
                  <c:v>79.546875</c:v>
                </c:pt>
                <c:pt idx="7">
                  <c:v>78.9375</c:v>
                </c:pt>
                <c:pt idx="8">
                  <c:v>78.78125</c:v>
                </c:pt>
                <c:pt idx="9">
                  <c:v>78.34375</c:v>
                </c:pt>
                <c:pt idx="10">
                  <c:v>77.578125</c:v>
                </c:pt>
                <c:pt idx="11">
                  <c:v>77.578125</c:v>
                </c:pt>
                <c:pt idx="12">
                  <c:v>77.140625</c:v>
                </c:pt>
                <c:pt idx="13">
                  <c:v>77.28125</c:v>
                </c:pt>
                <c:pt idx="14">
                  <c:v>76.984375</c:v>
                </c:pt>
                <c:pt idx="15">
                  <c:v>76.984375</c:v>
                </c:pt>
                <c:pt idx="16">
                  <c:v>77.140625</c:v>
                </c:pt>
                <c:pt idx="17">
                  <c:v>77.140625</c:v>
                </c:pt>
                <c:pt idx="18">
                  <c:v>77.28125</c:v>
                </c:pt>
                <c:pt idx="19">
                  <c:v>77.578125</c:v>
                </c:pt>
                <c:pt idx="20">
                  <c:v>77.578125</c:v>
                </c:pt>
                <c:pt idx="21">
                  <c:v>77.578125</c:v>
                </c:pt>
                <c:pt idx="22">
                  <c:v>76.828125</c:v>
                </c:pt>
                <c:pt idx="23">
                  <c:v>78.9375</c:v>
                </c:pt>
                <c:pt idx="24">
                  <c:v>79.234375</c:v>
                </c:pt>
                <c:pt idx="25">
                  <c:v>76.390625</c:v>
                </c:pt>
                <c:pt idx="26">
                  <c:v>75.328125</c:v>
                </c:pt>
                <c:pt idx="27">
                  <c:v>77.140625</c:v>
                </c:pt>
                <c:pt idx="28">
                  <c:v>77.890625</c:v>
                </c:pt>
                <c:pt idx="29">
                  <c:v>76.53125</c:v>
                </c:pt>
                <c:pt idx="30">
                  <c:v>75.328125</c:v>
                </c:pt>
                <c:pt idx="31">
                  <c:v>77.578125</c:v>
                </c:pt>
                <c:pt idx="32">
                  <c:v>76.53125</c:v>
                </c:pt>
                <c:pt idx="33">
                  <c:v>76.53125</c:v>
                </c:pt>
              </c:numCache>
            </c:numRef>
          </c:yVal>
        </c:ser>
        <c:axId val="90392832"/>
        <c:axId val="904195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3"/>
              <c:layout>
                <c:manualLayout>
                  <c:x val="-2.8148148148148148E-2"/>
                  <c:y val="-3.7037037037037056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2.178649237472767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2E-2"/>
                </c:manualLayout>
              </c:layout>
              <c:showVal val="1"/>
            </c:dLbl>
            <c:delete val="1"/>
          </c:dLbls>
          <c:xVal>
            <c:numRef>
              <c:f>'Peak data'!$D$3:$D$1108</c:f>
              <c:numCache>
                <c:formatCode>General</c:formatCode>
                <c:ptCount val="1092"/>
                <c:pt idx="0">
                  <c:v>77</c:v>
                </c:pt>
                <c:pt idx="1">
                  <c:v>302</c:v>
                </c:pt>
                <c:pt idx="2">
                  <c:v>537</c:v>
                </c:pt>
                <c:pt idx="3">
                  <c:v>778</c:v>
                </c:pt>
                <c:pt idx="4">
                  <c:v>1017</c:v>
                </c:pt>
                <c:pt idx="5">
                  <c:v>1257</c:v>
                </c:pt>
                <c:pt idx="6">
                  <c:v>1497</c:v>
                </c:pt>
                <c:pt idx="7">
                  <c:v>1738</c:v>
                </c:pt>
                <c:pt idx="8">
                  <c:v>1979</c:v>
                </c:pt>
                <c:pt idx="9">
                  <c:v>2249</c:v>
                </c:pt>
                <c:pt idx="10">
                  <c:v>2524</c:v>
                </c:pt>
                <c:pt idx="11">
                  <c:v>2875</c:v>
                </c:pt>
                <c:pt idx="12">
                  <c:v>3006</c:v>
                </c:pt>
                <c:pt idx="13">
                  <c:v>3233</c:v>
                </c:pt>
                <c:pt idx="14">
                  <c:v>3450</c:v>
                </c:pt>
                <c:pt idx="15">
                  <c:v>3675</c:v>
                </c:pt>
                <c:pt idx="16">
                  <c:v>3891</c:v>
                </c:pt>
                <c:pt idx="17">
                  <c:v>4120</c:v>
                </c:pt>
                <c:pt idx="18">
                  <c:v>4354</c:v>
                </c:pt>
                <c:pt idx="19">
                  <c:v>4594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5554</c:v>
                </c:pt>
                <c:pt idx="24">
                  <c:v>5802</c:v>
                </c:pt>
                <c:pt idx="25">
                  <c:v>6027</c:v>
                </c:pt>
                <c:pt idx="26">
                  <c:v>6264</c:v>
                </c:pt>
                <c:pt idx="27">
                  <c:v>6505</c:v>
                </c:pt>
                <c:pt idx="28">
                  <c:v>6770</c:v>
                </c:pt>
                <c:pt idx="29">
                  <c:v>6979</c:v>
                </c:pt>
                <c:pt idx="30">
                  <c:v>7236</c:v>
                </c:pt>
                <c:pt idx="31">
                  <c:v>7486</c:v>
                </c:pt>
                <c:pt idx="32">
                  <c:v>7744</c:v>
                </c:pt>
                <c:pt idx="33">
                  <c:v>7972</c:v>
                </c:pt>
              </c:numCache>
            </c:numRef>
          </c:xVal>
          <c:yVal>
            <c:numRef>
              <c:f>'Peak data'!$B$3:$B$227</c:f>
              <c:numCache>
                <c:formatCode>General</c:formatCode>
                <c:ptCount val="211"/>
                <c:pt idx="0">
                  <c:v>73.900000000000006</c:v>
                </c:pt>
                <c:pt idx="1">
                  <c:v>86.2</c:v>
                </c:pt>
                <c:pt idx="2">
                  <c:v>131</c:v>
                </c:pt>
                <c:pt idx="3">
                  <c:v>173.9</c:v>
                </c:pt>
                <c:pt idx="4">
                  <c:v>216.9</c:v>
                </c:pt>
                <c:pt idx="5">
                  <c:v>261.39999999999998</c:v>
                </c:pt>
                <c:pt idx="6">
                  <c:v>303.39999999999998</c:v>
                </c:pt>
                <c:pt idx="7">
                  <c:v>347.8</c:v>
                </c:pt>
                <c:pt idx="8">
                  <c:v>393.8</c:v>
                </c:pt>
                <c:pt idx="9">
                  <c:v>438.3</c:v>
                </c:pt>
                <c:pt idx="10">
                  <c:v>488.2</c:v>
                </c:pt>
                <c:pt idx="11">
                  <c:v>539.5</c:v>
                </c:pt>
                <c:pt idx="12">
                  <c:v>573.29999999999995</c:v>
                </c:pt>
                <c:pt idx="13">
                  <c:v>588.70000000000005</c:v>
                </c:pt>
                <c:pt idx="14">
                  <c:v>566.1</c:v>
                </c:pt>
                <c:pt idx="15">
                  <c:v>545.20000000000005</c:v>
                </c:pt>
                <c:pt idx="16">
                  <c:v>515.29999999999995</c:v>
                </c:pt>
                <c:pt idx="17">
                  <c:v>493.5</c:v>
                </c:pt>
                <c:pt idx="18">
                  <c:v>464.5</c:v>
                </c:pt>
                <c:pt idx="19">
                  <c:v>442.7</c:v>
                </c:pt>
                <c:pt idx="20">
                  <c:v>416.7</c:v>
                </c:pt>
                <c:pt idx="21">
                  <c:v>389.8</c:v>
                </c:pt>
                <c:pt idx="22">
                  <c:v>371.1</c:v>
                </c:pt>
                <c:pt idx="23">
                  <c:v>357.9</c:v>
                </c:pt>
                <c:pt idx="24">
                  <c:v>334.8</c:v>
                </c:pt>
                <c:pt idx="25">
                  <c:v>320.39999999999998</c:v>
                </c:pt>
                <c:pt idx="26">
                  <c:v>318.5</c:v>
                </c:pt>
                <c:pt idx="27">
                  <c:v>299.39999999999998</c:v>
                </c:pt>
                <c:pt idx="28">
                  <c:v>269.7</c:v>
                </c:pt>
                <c:pt idx="29">
                  <c:v>269.89999999999998</c:v>
                </c:pt>
                <c:pt idx="30">
                  <c:v>247.4</c:v>
                </c:pt>
                <c:pt idx="31">
                  <c:v>243.2</c:v>
                </c:pt>
                <c:pt idx="32">
                  <c:v>241.3</c:v>
                </c:pt>
                <c:pt idx="33">
                  <c:v>237</c:v>
                </c:pt>
              </c:numCache>
            </c:numRef>
          </c:yVal>
          <c:smooth val="1"/>
        </c:ser>
        <c:axId val="90421504"/>
        <c:axId val="97980416"/>
      </c:scatterChart>
      <c:valAx>
        <c:axId val="9039283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19584"/>
        <c:crosses val="autoZero"/>
        <c:crossBetween val="midCat"/>
      </c:valAx>
      <c:valAx>
        <c:axId val="9041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76E-3"/>
              <c:y val="0.1499039335769308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92832"/>
        <c:crosses val="autoZero"/>
        <c:crossBetween val="midCat"/>
      </c:valAx>
      <c:valAx>
        <c:axId val="90421504"/>
        <c:scaling>
          <c:orientation val="minMax"/>
        </c:scaling>
        <c:delete val="1"/>
        <c:axPos val="b"/>
        <c:numFmt formatCode="General" sourceLinked="1"/>
        <c:tickLblPos val="none"/>
        <c:crossAx val="97980416"/>
        <c:crosses val="autoZero"/>
        <c:crossBetween val="midCat"/>
      </c:valAx>
      <c:valAx>
        <c:axId val="979804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215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9"/>
          <c:y val="0.92441545297033945"/>
          <c:w val="0.66832009332166864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85</c:v>
                </c:pt>
                <c:pt idx="2">
                  <c:v>86</c:v>
                </c:pt>
                <c:pt idx="3">
                  <c:v>88</c:v>
                </c:pt>
                <c:pt idx="4">
                  <c:v>89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77</c:v>
                </c:pt>
                <c:pt idx="4">
                  <c:v>78</c:v>
                </c:pt>
                <c:pt idx="5">
                  <c:v>77</c:v>
                </c:pt>
                <c:pt idx="6">
                  <c:v>58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100</c:v>
                </c:pt>
                <c:pt idx="2">
                  <c:v>202</c:v>
                </c:pt>
                <c:pt idx="3">
                  <c:v>241</c:v>
                </c:pt>
                <c:pt idx="4">
                  <c:v>202</c:v>
                </c:pt>
                <c:pt idx="5">
                  <c:v>198</c:v>
                </c:pt>
                <c:pt idx="6">
                  <c:v>189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144</c:v>
                </c:pt>
                <c:pt idx="1">
                  <c:v>172</c:v>
                </c:pt>
                <c:pt idx="2">
                  <c:v>208</c:v>
                </c:pt>
                <c:pt idx="3">
                  <c:v>235</c:v>
                </c:pt>
                <c:pt idx="4">
                  <c:v>215</c:v>
                </c:pt>
                <c:pt idx="5">
                  <c:v>204</c:v>
                </c:pt>
                <c:pt idx="6">
                  <c:v>200</c:v>
                </c:pt>
              </c:numCache>
            </c:numRef>
          </c:yVal>
        </c:ser>
        <c:axId val="98161408"/>
        <c:axId val="981633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25.222500000000004</c:v>
                </c:pt>
                <c:pt idx="1">
                  <c:v>26.107500000000002</c:v>
                </c:pt>
                <c:pt idx="2">
                  <c:v>34.957500000000003</c:v>
                </c:pt>
                <c:pt idx="3">
                  <c:v>35.695</c:v>
                </c:pt>
                <c:pt idx="4">
                  <c:v>25.222500000000004</c:v>
                </c:pt>
                <c:pt idx="5">
                  <c:v>16.815000000000001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4.8024562071591781</c:v>
                </c:pt>
                <c:pt idx="1">
                  <c:v>9.9419268849961924</c:v>
                </c:pt>
                <c:pt idx="2">
                  <c:v>19.968107387661846</c:v>
                </c:pt>
                <c:pt idx="3">
                  <c:v>27.185833968012187</c:v>
                </c:pt>
                <c:pt idx="4">
                  <c:v>24.01228103579589</c:v>
                </c:pt>
                <c:pt idx="5">
                  <c:v>19.209824828636712</c:v>
                </c:pt>
                <c:pt idx="6">
                  <c:v>16.317117288651946</c:v>
                </c:pt>
              </c:numCache>
            </c:numRef>
          </c:yVal>
        </c:ser>
        <c:axId val="123934592"/>
        <c:axId val="123933056"/>
      </c:scatterChart>
      <c:valAx>
        <c:axId val="981614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63328"/>
        <c:crosses val="autoZero"/>
        <c:crossBetween val="midCat"/>
      </c:valAx>
      <c:valAx>
        <c:axId val="98163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61408"/>
        <c:crosses val="autoZero"/>
        <c:crossBetween val="midCat"/>
      </c:valAx>
      <c:valAx>
        <c:axId val="123933056"/>
        <c:scaling>
          <c:orientation val="minMax"/>
        </c:scaling>
        <c:axPos val="r"/>
        <c:numFmt formatCode="0.0" sourceLinked="0"/>
        <c:tickLblPos val="nextTo"/>
        <c:crossAx val="123934592"/>
        <c:crosses val="max"/>
        <c:crossBetween val="midCat"/>
      </c:valAx>
      <c:valAx>
        <c:axId val="123934592"/>
        <c:scaling>
          <c:orientation val="minMax"/>
        </c:scaling>
        <c:delete val="1"/>
        <c:axPos val="b"/>
        <c:numFmt formatCode="General" sourceLinked="1"/>
        <c:tickLblPos val="none"/>
        <c:crossAx val="123933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85</c:v>
                </c:pt>
                <c:pt idx="2">
                  <c:v>86</c:v>
                </c:pt>
                <c:pt idx="3">
                  <c:v>88</c:v>
                </c:pt>
                <c:pt idx="4">
                  <c:v>89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77</c:v>
                </c:pt>
                <c:pt idx="4">
                  <c:v>78</c:v>
                </c:pt>
                <c:pt idx="5">
                  <c:v>77</c:v>
                </c:pt>
                <c:pt idx="6">
                  <c:v>58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100</c:v>
                </c:pt>
                <c:pt idx="2">
                  <c:v>202</c:v>
                </c:pt>
                <c:pt idx="3">
                  <c:v>241</c:v>
                </c:pt>
                <c:pt idx="4">
                  <c:v>202</c:v>
                </c:pt>
                <c:pt idx="5">
                  <c:v>198</c:v>
                </c:pt>
                <c:pt idx="6">
                  <c:v>189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144</c:v>
                </c:pt>
                <c:pt idx="1">
                  <c:v>172</c:v>
                </c:pt>
                <c:pt idx="2">
                  <c:v>208</c:v>
                </c:pt>
                <c:pt idx="3">
                  <c:v>235</c:v>
                </c:pt>
                <c:pt idx="4">
                  <c:v>215</c:v>
                </c:pt>
                <c:pt idx="5">
                  <c:v>204</c:v>
                </c:pt>
                <c:pt idx="6">
                  <c:v>200</c:v>
                </c:pt>
              </c:numCache>
            </c:numRef>
          </c:yVal>
        </c:ser>
        <c:axId val="124033664"/>
        <c:axId val="1241300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34.200000000000003</c:v>
                </c:pt>
                <c:pt idx="1">
                  <c:v>35.4</c:v>
                </c:pt>
                <c:pt idx="2">
                  <c:v>47.4</c:v>
                </c:pt>
                <c:pt idx="3">
                  <c:v>48.4</c:v>
                </c:pt>
                <c:pt idx="4">
                  <c:v>34.200000000000003</c:v>
                </c:pt>
                <c:pt idx="5">
                  <c:v>22.8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3.5973493215525401</c:v>
                </c:pt>
                <c:pt idx="1">
                  <c:v>7.4471442095298199</c:v>
                </c:pt>
                <c:pt idx="2">
                  <c:v>14.957399810665825</c:v>
                </c:pt>
                <c:pt idx="3">
                  <c:v>20.363942358262332</c:v>
                </c:pt>
                <c:pt idx="4">
                  <c:v>17.986746607762701</c:v>
                </c:pt>
                <c:pt idx="5">
                  <c:v>14.38939728621016</c:v>
                </c:pt>
                <c:pt idx="6">
                  <c:v>12.22257284106448</c:v>
                </c:pt>
              </c:numCache>
            </c:numRef>
          </c:yVal>
        </c:ser>
        <c:axId val="124137472"/>
        <c:axId val="124131584"/>
      </c:scatterChart>
      <c:valAx>
        <c:axId val="1240336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30048"/>
        <c:crosses val="autoZero"/>
        <c:crossBetween val="midCat"/>
      </c:valAx>
      <c:valAx>
        <c:axId val="124130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033664"/>
        <c:crosses val="autoZero"/>
        <c:crossBetween val="midCat"/>
      </c:valAx>
      <c:valAx>
        <c:axId val="124131584"/>
        <c:scaling>
          <c:orientation val="minMax"/>
        </c:scaling>
        <c:axPos val="r"/>
        <c:numFmt formatCode="0.0" sourceLinked="0"/>
        <c:tickLblPos val="nextTo"/>
        <c:crossAx val="124137472"/>
        <c:crosses val="max"/>
        <c:crossBetween val="midCat"/>
      </c:valAx>
      <c:valAx>
        <c:axId val="124137472"/>
        <c:scaling>
          <c:orientation val="minMax"/>
        </c:scaling>
        <c:delete val="1"/>
        <c:axPos val="b"/>
        <c:numFmt formatCode="General" sourceLinked="1"/>
        <c:tickLblPos val="none"/>
        <c:crossAx val="1241315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25260544"/>
        <c:axId val="1252624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5269888"/>
        <c:axId val="125268352"/>
      </c:scatterChart>
      <c:valAx>
        <c:axId val="1252605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262464"/>
        <c:crosses val="autoZero"/>
        <c:crossBetween val="midCat"/>
      </c:valAx>
      <c:valAx>
        <c:axId val="1252624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260544"/>
        <c:crosses val="autoZero"/>
        <c:crossBetween val="midCat"/>
      </c:valAx>
      <c:valAx>
        <c:axId val="125268352"/>
        <c:scaling>
          <c:orientation val="minMax"/>
        </c:scaling>
        <c:axPos val="r"/>
        <c:numFmt formatCode="0.0" sourceLinked="0"/>
        <c:tickLblPos val="nextTo"/>
        <c:crossAx val="125269888"/>
        <c:crosses val="max"/>
        <c:crossBetween val="midCat"/>
      </c:valAx>
      <c:valAx>
        <c:axId val="125269888"/>
        <c:scaling>
          <c:orientation val="minMax"/>
        </c:scaling>
        <c:delete val="1"/>
        <c:axPos val="b"/>
        <c:numFmt formatCode="General" sourceLinked="1"/>
        <c:tickLblPos val="none"/>
        <c:crossAx val="1252683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25446784"/>
        <c:axId val="1254612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5468672"/>
        <c:axId val="125462784"/>
      </c:scatterChart>
      <c:valAx>
        <c:axId val="1254467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61248"/>
        <c:crosses val="autoZero"/>
        <c:crossBetween val="midCat"/>
      </c:valAx>
      <c:valAx>
        <c:axId val="125461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46784"/>
        <c:crosses val="autoZero"/>
        <c:crossBetween val="midCat"/>
      </c:valAx>
      <c:valAx>
        <c:axId val="125462784"/>
        <c:scaling>
          <c:orientation val="minMax"/>
        </c:scaling>
        <c:axPos val="r"/>
        <c:numFmt formatCode="0.0" sourceLinked="0"/>
        <c:tickLblPos val="nextTo"/>
        <c:crossAx val="125468672"/>
        <c:crosses val="max"/>
        <c:crossBetween val="midCat"/>
      </c:valAx>
      <c:valAx>
        <c:axId val="125468672"/>
        <c:scaling>
          <c:orientation val="minMax"/>
        </c:scaling>
        <c:delete val="1"/>
        <c:axPos val="b"/>
        <c:numFmt formatCode="General" sourceLinked="1"/>
        <c:tickLblPos val="none"/>
        <c:crossAx val="125462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78</c:v>
                </c:pt>
                <c:pt idx="1">
                  <c:v>77</c:v>
                </c:pt>
                <c:pt idx="2">
                  <c:v>78</c:v>
                </c:pt>
                <c:pt idx="3">
                  <c:v>78</c:v>
                </c:pt>
                <c:pt idx="4">
                  <c:v>77</c:v>
                </c:pt>
                <c:pt idx="5">
                  <c:v>78</c:v>
                </c:pt>
                <c:pt idx="6">
                  <c:v>78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33</c:v>
                </c:pt>
                <c:pt idx="1">
                  <c:v>105</c:v>
                </c:pt>
                <c:pt idx="2">
                  <c:v>175</c:v>
                </c:pt>
                <c:pt idx="3">
                  <c:v>180</c:v>
                </c:pt>
                <c:pt idx="4">
                  <c:v>216</c:v>
                </c:pt>
                <c:pt idx="5">
                  <c:v>175</c:v>
                </c:pt>
                <c:pt idx="6">
                  <c:v>156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170</c:v>
                </c:pt>
                <c:pt idx="1">
                  <c:v>192</c:v>
                </c:pt>
                <c:pt idx="2">
                  <c:v>202</c:v>
                </c:pt>
                <c:pt idx="3">
                  <c:v>224</c:v>
                </c:pt>
                <c:pt idx="4">
                  <c:v>238</c:v>
                </c:pt>
                <c:pt idx="5">
                  <c:v>205</c:v>
                </c:pt>
                <c:pt idx="6">
                  <c:v>179</c:v>
                </c:pt>
              </c:numCache>
            </c:numRef>
          </c:yVal>
        </c:ser>
        <c:axId val="125563648"/>
        <c:axId val="1255655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16.815000000000001</c:v>
                </c:pt>
                <c:pt idx="1">
                  <c:v>19.765000000000001</c:v>
                </c:pt>
                <c:pt idx="2">
                  <c:v>20.060000000000002</c:v>
                </c:pt>
                <c:pt idx="3">
                  <c:v>18.585000000000001</c:v>
                </c:pt>
                <c:pt idx="4">
                  <c:v>15.487500000000001</c:v>
                </c:pt>
                <c:pt idx="5">
                  <c:v>12.242500000000001</c:v>
                </c:pt>
                <c:pt idx="6">
                  <c:v>9.4400000000000013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3.2016374714394518</c:v>
                </c:pt>
                <c:pt idx="1">
                  <c:v>7.5266565118050268</c:v>
                </c:pt>
                <c:pt idx="2">
                  <c:v>11.458492003046461</c:v>
                </c:pt>
                <c:pt idx="3">
                  <c:v>14.154607768469155</c:v>
                </c:pt>
                <c:pt idx="4">
                  <c:v>14.744383092155369</c:v>
                </c:pt>
                <c:pt idx="5">
                  <c:v>13.986100533130239</c:v>
                </c:pt>
                <c:pt idx="6">
                  <c:v>12.581873571972585</c:v>
                </c:pt>
              </c:numCache>
            </c:numRef>
          </c:yVal>
        </c:ser>
        <c:axId val="125310848"/>
        <c:axId val="125309312"/>
      </c:scatterChart>
      <c:valAx>
        <c:axId val="1255636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565568"/>
        <c:crosses val="autoZero"/>
        <c:crossBetween val="midCat"/>
      </c:valAx>
      <c:valAx>
        <c:axId val="125565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563648"/>
        <c:crosses val="autoZero"/>
        <c:crossBetween val="midCat"/>
      </c:valAx>
      <c:valAx>
        <c:axId val="125309312"/>
        <c:scaling>
          <c:orientation val="minMax"/>
        </c:scaling>
        <c:axPos val="r"/>
        <c:numFmt formatCode="0.0" sourceLinked="0"/>
        <c:tickLblPos val="nextTo"/>
        <c:crossAx val="125310848"/>
        <c:crosses val="max"/>
        <c:crossBetween val="midCat"/>
      </c:valAx>
      <c:valAx>
        <c:axId val="125310848"/>
        <c:scaling>
          <c:orientation val="minMax"/>
        </c:scaling>
        <c:delete val="1"/>
        <c:axPos val="b"/>
        <c:numFmt formatCode="General" sourceLinked="1"/>
        <c:tickLblPos val="none"/>
        <c:crossAx val="125309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78</c:v>
                </c:pt>
                <c:pt idx="1">
                  <c:v>77</c:v>
                </c:pt>
                <c:pt idx="2">
                  <c:v>78</c:v>
                </c:pt>
                <c:pt idx="3">
                  <c:v>78</c:v>
                </c:pt>
                <c:pt idx="4">
                  <c:v>77</c:v>
                </c:pt>
                <c:pt idx="5">
                  <c:v>78</c:v>
                </c:pt>
                <c:pt idx="6">
                  <c:v>78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33</c:v>
                </c:pt>
                <c:pt idx="1">
                  <c:v>105</c:v>
                </c:pt>
                <c:pt idx="2">
                  <c:v>175</c:v>
                </c:pt>
                <c:pt idx="3">
                  <c:v>180</c:v>
                </c:pt>
                <c:pt idx="4">
                  <c:v>216</c:v>
                </c:pt>
                <c:pt idx="5">
                  <c:v>175</c:v>
                </c:pt>
                <c:pt idx="6">
                  <c:v>156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170</c:v>
                </c:pt>
                <c:pt idx="1">
                  <c:v>192</c:v>
                </c:pt>
                <c:pt idx="2">
                  <c:v>202</c:v>
                </c:pt>
                <c:pt idx="3">
                  <c:v>224</c:v>
                </c:pt>
                <c:pt idx="4">
                  <c:v>238</c:v>
                </c:pt>
                <c:pt idx="5">
                  <c:v>205</c:v>
                </c:pt>
                <c:pt idx="6">
                  <c:v>179</c:v>
                </c:pt>
              </c:numCache>
            </c:numRef>
          </c:yVal>
        </c:ser>
        <c:axId val="126655104"/>
        <c:axId val="1266654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22.8</c:v>
                </c:pt>
                <c:pt idx="1">
                  <c:v>26.8</c:v>
                </c:pt>
                <c:pt idx="2">
                  <c:v>27.2</c:v>
                </c:pt>
                <c:pt idx="3">
                  <c:v>25.2</c:v>
                </c:pt>
                <c:pt idx="4">
                  <c:v>21</c:v>
                </c:pt>
                <c:pt idx="5">
                  <c:v>16.600000000000001</c:v>
                </c:pt>
                <c:pt idx="6">
                  <c:v>12.8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2.3982328810350269</c:v>
                </c:pt>
                <c:pt idx="1">
                  <c:v>5.6379509834858528</c:v>
                </c:pt>
                <c:pt idx="2">
                  <c:v>8.5831492584411482</c:v>
                </c:pt>
                <c:pt idx="3">
                  <c:v>10.602713789839067</c:v>
                </c:pt>
                <c:pt idx="4">
                  <c:v>11.04449353108236</c:v>
                </c:pt>
                <c:pt idx="5">
                  <c:v>10.476491006626699</c:v>
                </c:pt>
                <c:pt idx="6">
                  <c:v>9.4246344798569481</c:v>
                </c:pt>
              </c:numCache>
            </c:numRef>
          </c:yVal>
        </c:ser>
        <c:axId val="126672896"/>
        <c:axId val="126667008"/>
      </c:scatterChart>
      <c:valAx>
        <c:axId val="1266551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65472"/>
        <c:crosses val="autoZero"/>
        <c:crossBetween val="midCat"/>
      </c:valAx>
      <c:valAx>
        <c:axId val="126665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55104"/>
        <c:crosses val="autoZero"/>
        <c:crossBetween val="midCat"/>
      </c:valAx>
      <c:valAx>
        <c:axId val="126667008"/>
        <c:scaling>
          <c:orientation val="minMax"/>
        </c:scaling>
        <c:axPos val="r"/>
        <c:numFmt formatCode="0.0" sourceLinked="0"/>
        <c:tickLblPos val="nextTo"/>
        <c:crossAx val="126672896"/>
        <c:crosses val="max"/>
        <c:crossBetween val="midCat"/>
      </c:valAx>
      <c:valAx>
        <c:axId val="126672896"/>
        <c:scaling>
          <c:orientation val="minMax"/>
        </c:scaling>
        <c:delete val="1"/>
        <c:axPos val="b"/>
        <c:numFmt formatCode="General" sourceLinked="1"/>
        <c:tickLblPos val="none"/>
        <c:crossAx val="1266670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0.23856</cdr:y>
    </cdr:from>
    <cdr:to>
      <cdr:x>0.99444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08"/>
  <sheetViews>
    <sheetView workbookViewId="0">
      <pane ySplit="2" topLeftCell="A3" activePane="bottomLeft" state="frozen"/>
      <selection pane="bottomLeft" activeCell="G3" sqref="G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80.890625</v>
      </c>
      <c r="B3">
        <v>73.900000000000006</v>
      </c>
      <c r="C3">
        <v>552.6</v>
      </c>
      <c r="D3">
        <v>77</v>
      </c>
      <c r="E3">
        <v>135.19999999999999</v>
      </c>
      <c r="F3" s="8">
        <f t="shared" ref="F3:F227" si="0">(D3*E3)/9507</f>
        <v>1.095024718628379</v>
      </c>
      <c r="G3" s="7">
        <f t="shared" ref="G3:G227" si="1">SUM(E3*0.7375)</f>
        <v>99.71</v>
      </c>
      <c r="H3" s="7">
        <f t="shared" ref="H3:H227" si="2">SUM(D3*G3)/5252</f>
        <v>1.4618564356435642</v>
      </c>
      <c r="I3" s="9"/>
      <c r="J3" s="5"/>
      <c r="L3" s="4"/>
      <c r="M3" s="4"/>
      <c r="N3" s="4"/>
    </row>
    <row r="4" spans="1:14" s="3" customFormat="1" ht="12.75" customHeight="1">
      <c r="A4">
        <v>80.75</v>
      </c>
      <c r="B4">
        <v>86.2</v>
      </c>
      <c r="C4">
        <v>553.29999999999995</v>
      </c>
      <c r="D4">
        <v>302</v>
      </c>
      <c r="E4">
        <v>132.80000000000001</v>
      </c>
      <c r="F4" s="8">
        <f t="shared" ref="F4:F64" si="3">(D4*E4)/9507</f>
        <v>4.2185337120016833</v>
      </c>
      <c r="G4" s="7">
        <f t="shared" ref="G4:G64" si="4">SUM(E4*0.7375)</f>
        <v>97.940000000000012</v>
      </c>
      <c r="H4" s="7">
        <f t="shared" ref="H4:H64" si="5">SUM(D4*G4)/5252</f>
        <v>5.6317364813404422</v>
      </c>
      <c r="I4" s="9"/>
      <c r="J4" s="5"/>
      <c r="L4" s="4"/>
      <c r="M4" s="4"/>
      <c r="N4" s="4"/>
    </row>
    <row r="5" spans="1:14" s="3" customFormat="1" ht="12.75" customHeight="1">
      <c r="A5">
        <v>80.59375</v>
      </c>
      <c r="B5">
        <v>131</v>
      </c>
      <c r="C5">
        <v>551</v>
      </c>
      <c r="D5">
        <v>537</v>
      </c>
      <c r="E5">
        <v>129.4</v>
      </c>
      <c r="F5" s="8">
        <f t="shared" si="3"/>
        <v>7.3091195960870943</v>
      </c>
      <c r="G5" s="7">
        <f t="shared" si="4"/>
        <v>95.432500000000005</v>
      </c>
      <c r="H5" s="7">
        <f t="shared" si="5"/>
        <v>9.7576642231530855</v>
      </c>
      <c r="I5" s="9"/>
      <c r="J5" s="5"/>
      <c r="L5" s="4"/>
      <c r="M5" s="4"/>
      <c r="N5" s="4"/>
    </row>
    <row r="6" spans="1:14" s="3" customFormat="1" ht="12.75" customHeight="1">
      <c r="A6">
        <v>80.296875</v>
      </c>
      <c r="B6">
        <v>173.9</v>
      </c>
      <c r="C6">
        <v>551.70000000000005</v>
      </c>
      <c r="D6">
        <v>778</v>
      </c>
      <c r="E6">
        <v>128.4</v>
      </c>
      <c r="F6" s="8">
        <f t="shared" si="3"/>
        <v>10.507541811296941</v>
      </c>
      <c r="G6" s="7">
        <f t="shared" si="4"/>
        <v>94.695000000000007</v>
      </c>
      <c r="H6" s="7">
        <f t="shared" si="5"/>
        <v>14.027553313023612</v>
      </c>
      <c r="I6" s="9"/>
      <c r="J6" s="5"/>
      <c r="L6" s="4"/>
      <c r="M6" s="4"/>
      <c r="N6" s="4"/>
    </row>
    <row r="7" spans="1:14" s="3" customFormat="1" ht="12.75" customHeight="1">
      <c r="A7">
        <v>80.140625</v>
      </c>
      <c r="B7">
        <v>216.9</v>
      </c>
      <c r="C7">
        <v>555.1</v>
      </c>
      <c r="D7">
        <v>1017</v>
      </c>
      <c r="E7">
        <v>126</v>
      </c>
      <c r="F7" s="8">
        <f t="shared" si="3"/>
        <v>13.478699905332913</v>
      </c>
      <c r="G7" s="7">
        <f t="shared" si="4"/>
        <v>92.925000000000011</v>
      </c>
      <c r="H7" s="7">
        <f t="shared" si="5"/>
        <v>17.994045125666414</v>
      </c>
      <c r="I7" s="9"/>
      <c r="J7" s="5"/>
      <c r="L7" s="4"/>
      <c r="M7" s="4"/>
      <c r="N7" s="4"/>
    </row>
    <row r="8" spans="1:14" s="3" customFormat="1" ht="12.75" customHeight="1">
      <c r="A8">
        <v>79.546875</v>
      </c>
      <c r="B8">
        <v>261.39999999999998</v>
      </c>
      <c r="C8">
        <v>553.1</v>
      </c>
      <c r="D8">
        <v>1257</v>
      </c>
      <c r="E8">
        <v>126</v>
      </c>
      <c r="F8" s="8">
        <f t="shared" si="3"/>
        <v>16.659514042284631</v>
      </c>
      <c r="G8" s="7">
        <f t="shared" si="4"/>
        <v>92.925000000000011</v>
      </c>
      <c r="H8" s="7">
        <f t="shared" si="5"/>
        <v>22.240427456207161</v>
      </c>
      <c r="I8" s="9"/>
      <c r="J8" s="5"/>
      <c r="L8" s="4"/>
      <c r="M8" s="4"/>
      <c r="N8" s="4"/>
    </row>
    <row r="9" spans="1:14" s="3" customFormat="1" ht="12.75" customHeight="1">
      <c r="A9">
        <v>79.546875</v>
      </c>
      <c r="B9">
        <v>303.39999999999998</v>
      </c>
      <c r="C9">
        <v>548.5</v>
      </c>
      <c r="D9">
        <v>1497</v>
      </c>
      <c r="E9">
        <v>126</v>
      </c>
      <c r="F9" s="8">
        <f t="shared" si="3"/>
        <v>19.840328179236352</v>
      </c>
      <c r="G9" s="7">
        <f t="shared" si="4"/>
        <v>92.925000000000011</v>
      </c>
      <c r="H9" s="7">
        <f t="shared" si="5"/>
        <v>26.486809786747905</v>
      </c>
      <c r="I9" s="9"/>
      <c r="J9" s="5"/>
      <c r="L9" s="4"/>
      <c r="M9" s="4"/>
      <c r="N9" s="4"/>
    </row>
    <row r="10" spans="1:14" s="3" customFormat="1" ht="12.75" customHeight="1">
      <c r="A10">
        <v>78.9375</v>
      </c>
      <c r="B10">
        <v>347.8</v>
      </c>
      <c r="C10">
        <v>551.5</v>
      </c>
      <c r="D10">
        <v>1738</v>
      </c>
      <c r="E10">
        <v>125</v>
      </c>
      <c r="F10" s="8">
        <f t="shared" si="3"/>
        <v>22.85158304407279</v>
      </c>
      <c r="G10" s="7">
        <f t="shared" si="4"/>
        <v>92.1875</v>
      </c>
      <c r="H10" s="7">
        <f t="shared" si="5"/>
        <v>30.506830731150039</v>
      </c>
      <c r="I10" s="9"/>
      <c r="J10" s="5"/>
      <c r="L10" s="4"/>
      <c r="M10" s="4"/>
      <c r="N10" s="4"/>
    </row>
    <row r="11" spans="1:14" s="3" customFormat="1" ht="12.75" customHeight="1">
      <c r="A11">
        <v>78.78125</v>
      </c>
      <c r="B11">
        <v>393.8</v>
      </c>
      <c r="C11">
        <v>541.29999999999995</v>
      </c>
      <c r="D11">
        <v>1979</v>
      </c>
      <c r="E11">
        <v>125</v>
      </c>
      <c r="F11" s="8">
        <f t="shared" si="3"/>
        <v>26.020300830966658</v>
      </c>
      <c r="G11" s="7">
        <f t="shared" si="4"/>
        <v>92.1875</v>
      </c>
      <c r="H11" s="7">
        <f t="shared" si="5"/>
        <v>34.737064451637472</v>
      </c>
      <c r="I11" s="9"/>
      <c r="J11" s="5"/>
      <c r="L11" s="4"/>
      <c r="M11" s="4"/>
      <c r="N11" s="4"/>
    </row>
    <row r="12" spans="1:14" s="3" customFormat="1" ht="12.75" customHeight="1">
      <c r="A12">
        <v>78.34375</v>
      </c>
      <c r="B12">
        <v>438.3</v>
      </c>
      <c r="C12">
        <v>555.20000000000005</v>
      </c>
      <c r="D12">
        <v>2249</v>
      </c>
      <c r="E12">
        <v>125</v>
      </c>
      <c r="F12" s="8">
        <f t="shared" si="3"/>
        <v>29.570316608814558</v>
      </c>
      <c r="G12" s="7">
        <f t="shared" si="4"/>
        <v>92.1875</v>
      </c>
      <c r="H12" s="7">
        <f t="shared" si="5"/>
        <v>39.476330445544555</v>
      </c>
      <c r="I12" s="9"/>
      <c r="J12" s="5"/>
      <c r="L12" s="4"/>
      <c r="M12" s="4"/>
      <c r="N12" s="4"/>
    </row>
    <row r="13" spans="1:14" s="3" customFormat="1" ht="12.75" customHeight="1">
      <c r="A13">
        <v>77.578125</v>
      </c>
      <c r="B13">
        <v>488.2</v>
      </c>
      <c r="C13">
        <v>544.70000000000005</v>
      </c>
      <c r="D13">
        <v>2524</v>
      </c>
      <c r="E13">
        <v>125</v>
      </c>
      <c r="F13" s="8">
        <f t="shared" si="3"/>
        <v>33.186073419585568</v>
      </c>
      <c r="G13" s="7">
        <f t="shared" si="4"/>
        <v>92.1875</v>
      </c>
      <c r="H13" s="7">
        <f t="shared" si="5"/>
        <v>44.303360624523989</v>
      </c>
      <c r="I13" s="9"/>
      <c r="J13" s="5"/>
      <c r="L13" s="4"/>
      <c r="M13" s="4"/>
      <c r="N13" s="4"/>
    </row>
    <row r="14" spans="1:14" s="3" customFormat="1" ht="12.75" customHeight="1">
      <c r="A14">
        <v>77.578125</v>
      </c>
      <c r="B14">
        <v>539.5</v>
      </c>
      <c r="C14">
        <v>539.1</v>
      </c>
      <c r="D14">
        <v>2875</v>
      </c>
      <c r="E14">
        <v>125</v>
      </c>
      <c r="F14" s="8">
        <f t="shared" si="3"/>
        <v>37.801093930787843</v>
      </c>
      <c r="G14" s="7">
        <f t="shared" si="4"/>
        <v>92.1875</v>
      </c>
      <c r="H14" s="7">
        <f t="shared" si="5"/>
        <v>50.464406416603197</v>
      </c>
      <c r="I14" s="9"/>
      <c r="J14" s="5"/>
      <c r="L14" s="4"/>
      <c r="M14" s="4"/>
      <c r="N14" s="4"/>
    </row>
    <row r="15" spans="1:14" s="3" customFormat="1" ht="12.75" customHeight="1">
      <c r="A15">
        <v>77.140625</v>
      </c>
      <c r="B15">
        <v>573.29999999999995</v>
      </c>
      <c r="C15">
        <v>531.79999999999995</v>
      </c>
      <c r="D15">
        <v>3006</v>
      </c>
      <c r="E15">
        <v>123.8</v>
      </c>
      <c r="F15" s="8">
        <f t="shared" si="3"/>
        <v>39.144083307036922</v>
      </c>
      <c r="G15" s="7">
        <f t="shared" si="4"/>
        <v>91.302500000000009</v>
      </c>
      <c r="H15" s="7">
        <f t="shared" si="5"/>
        <v>52.257295316070071</v>
      </c>
      <c r="I15" s="9"/>
      <c r="J15" s="5"/>
      <c r="L15" s="4"/>
      <c r="M15" s="4"/>
      <c r="N15" s="4"/>
    </row>
    <row r="16" spans="1:14" s="3" customFormat="1" ht="12.75" customHeight="1">
      <c r="A16">
        <v>77.28125</v>
      </c>
      <c r="B16">
        <v>588.70000000000005</v>
      </c>
      <c r="C16">
        <v>543.9</v>
      </c>
      <c r="D16">
        <v>3233</v>
      </c>
      <c r="E16">
        <v>115.8</v>
      </c>
      <c r="F16" s="8">
        <f t="shared" si="3"/>
        <v>39.379551909119591</v>
      </c>
      <c r="G16" s="7">
        <f t="shared" si="4"/>
        <v>85.402500000000003</v>
      </c>
      <c r="H16" s="7">
        <f t="shared" si="5"/>
        <v>52.571645563594828</v>
      </c>
      <c r="I16" s="9"/>
      <c r="J16" s="5"/>
      <c r="L16" s="4"/>
      <c r="M16" s="4"/>
      <c r="N16" s="4"/>
    </row>
    <row r="17" spans="1:14" s="3" customFormat="1" ht="12.75" customHeight="1">
      <c r="A17">
        <v>76.984375</v>
      </c>
      <c r="B17">
        <v>566.1</v>
      </c>
      <c r="C17">
        <v>520.79999999999995</v>
      </c>
      <c r="D17">
        <v>3450</v>
      </c>
      <c r="E17">
        <v>106.8</v>
      </c>
      <c r="F17" s="8">
        <f t="shared" si="3"/>
        <v>38.756705585358155</v>
      </c>
      <c r="G17" s="7">
        <f t="shared" si="4"/>
        <v>78.765000000000001</v>
      </c>
      <c r="H17" s="7">
        <f t="shared" si="5"/>
        <v>51.740146610814925</v>
      </c>
      <c r="I17" s="9"/>
      <c r="J17" s="5"/>
      <c r="L17" s="4"/>
      <c r="M17" s="4"/>
      <c r="N17" s="4"/>
    </row>
    <row r="18" spans="1:14" s="3" customFormat="1" ht="12.75" customHeight="1">
      <c r="A18">
        <v>76.984375</v>
      </c>
      <c r="B18">
        <v>545.20000000000005</v>
      </c>
      <c r="C18">
        <v>520.1</v>
      </c>
      <c r="D18">
        <v>3675</v>
      </c>
      <c r="E18">
        <v>96.6</v>
      </c>
      <c r="F18" s="8">
        <f t="shared" si="3"/>
        <v>37.341432628589459</v>
      </c>
      <c r="G18" s="7">
        <f t="shared" si="4"/>
        <v>71.242500000000007</v>
      </c>
      <c r="H18" s="7">
        <f t="shared" si="5"/>
        <v>49.850759234577311</v>
      </c>
      <c r="I18" s="9"/>
      <c r="J18" s="5"/>
      <c r="L18" s="4"/>
      <c r="M18" s="4"/>
      <c r="N18" s="4"/>
    </row>
    <row r="19" spans="1:14" s="3" customFormat="1" ht="12.75" customHeight="1">
      <c r="A19">
        <v>77.140625</v>
      </c>
      <c r="B19">
        <v>515.29999999999995</v>
      </c>
      <c r="C19">
        <v>481.5</v>
      </c>
      <c r="D19">
        <v>3891</v>
      </c>
      <c r="E19">
        <v>86.4</v>
      </c>
      <c r="F19" s="8">
        <f t="shared" si="3"/>
        <v>35.361565162511837</v>
      </c>
      <c r="G19" s="7">
        <f t="shared" si="4"/>
        <v>63.720000000000006</v>
      </c>
      <c r="H19" s="7">
        <f t="shared" si="5"/>
        <v>47.207638994668699</v>
      </c>
      <c r="I19" s="9"/>
      <c r="J19" s="5"/>
      <c r="L19" s="4"/>
      <c r="M19" s="4"/>
      <c r="N19" s="4"/>
    </row>
    <row r="20" spans="1:14" s="3" customFormat="1" ht="12.75" customHeight="1">
      <c r="A20">
        <v>77.140625</v>
      </c>
      <c r="B20">
        <v>493.5</v>
      </c>
      <c r="C20">
        <v>456.1</v>
      </c>
      <c r="D20">
        <v>4120</v>
      </c>
      <c r="E20">
        <v>75</v>
      </c>
      <c r="F20" s="8">
        <f t="shared" si="3"/>
        <v>32.502366677185229</v>
      </c>
      <c r="G20" s="7">
        <f t="shared" si="4"/>
        <v>55.3125</v>
      </c>
      <c r="H20" s="7">
        <f t="shared" si="5"/>
        <v>43.390613099771514</v>
      </c>
      <c r="I20" s="9"/>
      <c r="J20" s="5"/>
      <c r="L20" s="4"/>
      <c r="M20" s="4"/>
      <c r="N20" s="4"/>
    </row>
    <row r="21" spans="1:14" s="3" customFormat="1" ht="12.75" customHeight="1">
      <c r="A21">
        <v>77.28125</v>
      </c>
      <c r="B21">
        <v>464.5</v>
      </c>
      <c r="C21">
        <v>426.1</v>
      </c>
      <c r="D21">
        <v>4354</v>
      </c>
      <c r="E21">
        <v>67</v>
      </c>
      <c r="F21" s="8">
        <f t="shared" si="3"/>
        <v>30.684548227621754</v>
      </c>
      <c r="G21" s="7">
        <f t="shared" si="4"/>
        <v>49.412500000000001</v>
      </c>
      <c r="H21" s="7">
        <f t="shared" si="5"/>
        <v>40.963828065498859</v>
      </c>
      <c r="I21" s="9"/>
      <c r="J21" s="5"/>
      <c r="L21" s="4"/>
      <c r="M21" s="4"/>
      <c r="N21" s="4"/>
    </row>
    <row r="22" spans="1:14" s="3" customFormat="1" ht="12.75" customHeight="1">
      <c r="A22">
        <v>77.578125</v>
      </c>
      <c r="B22">
        <v>442.7</v>
      </c>
      <c r="C22">
        <v>404.8</v>
      </c>
      <c r="D22">
        <v>4594</v>
      </c>
      <c r="E22">
        <v>60.2</v>
      </c>
      <c r="F22" s="8">
        <f t="shared" si="3"/>
        <v>29.090017881560954</v>
      </c>
      <c r="G22" s="7">
        <f t="shared" si="4"/>
        <v>44.397500000000008</v>
      </c>
      <c r="H22" s="7">
        <f t="shared" si="5"/>
        <v>38.835132330540759</v>
      </c>
      <c r="I22" s="9"/>
      <c r="J22" s="5"/>
      <c r="L22" s="4"/>
      <c r="M22" s="4"/>
      <c r="N22" s="4"/>
    </row>
    <row r="23" spans="1:14" s="3" customFormat="1" ht="12.75" customHeight="1">
      <c r="A23">
        <v>77.578125</v>
      </c>
      <c r="B23">
        <v>416.7</v>
      </c>
      <c r="C23">
        <v>393.4</v>
      </c>
      <c r="D23">
        <v>4822</v>
      </c>
      <c r="E23">
        <v>53.4</v>
      </c>
      <c r="F23" s="8">
        <f t="shared" si="3"/>
        <v>27.084758598927106</v>
      </c>
      <c r="G23" s="7">
        <f t="shared" si="4"/>
        <v>39.3825</v>
      </c>
      <c r="H23" s="7">
        <f t="shared" si="5"/>
        <v>36.158114051789795</v>
      </c>
      <c r="I23" s="9"/>
      <c r="J23" s="5"/>
      <c r="L23" s="4"/>
      <c r="M23" s="4"/>
      <c r="N23" s="4"/>
    </row>
    <row r="24" spans="1:14" s="3" customFormat="1" ht="12.75" customHeight="1">
      <c r="A24">
        <v>77.578125</v>
      </c>
      <c r="B24">
        <v>389.8</v>
      </c>
      <c r="C24">
        <v>378</v>
      </c>
      <c r="D24">
        <v>5066</v>
      </c>
      <c r="E24">
        <v>47.8</v>
      </c>
      <c r="F24" s="8">
        <f t="shared" si="3"/>
        <v>25.47121068686231</v>
      </c>
      <c r="G24" s="7">
        <f t="shared" si="4"/>
        <v>35.252499999999998</v>
      </c>
      <c r="H24" s="7">
        <f t="shared" si="5"/>
        <v>34.004029893373946</v>
      </c>
      <c r="I24" s="9"/>
      <c r="J24" s="5"/>
      <c r="L24" s="4"/>
      <c r="M24" s="4"/>
      <c r="N24" s="4"/>
    </row>
    <row r="25" spans="1:14" s="3" customFormat="1" ht="12.75" customHeight="1">
      <c r="A25">
        <v>76.828125</v>
      </c>
      <c r="B25">
        <v>371.1</v>
      </c>
      <c r="C25">
        <v>358.9</v>
      </c>
      <c r="D25">
        <v>5304</v>
      </c>
      <c r="E25">
        <v>42.2</v>
      </c>
      <c r="F25" s="8">
        <f t="shared" si="3"/>
        <v>23.543578415904072</v>
      </c>
      <c r="G25" s="7">
        <f t="shared" si="4"/>
        <v>31.122500000000002</v>
      </c>
      <c r="H25" s="7">
        <f t="shared" si="5"/>
        <v>31.430643564356441</v>
      </c>
      <c r="I25" s="9"/>
      <c r="J25" s="5"/>
      <c r="L25" s="4"/>
      <c r="M25" s="4"/>
      <c r="N25" s="4"/>
    </row>
    <row r="26" spans="1:14" s="3" customFormat="1" ht="12.75" customHeight="1">
      <c r="A26">
        <v>78.9375</v>
      </c>
      <c r="B26">
        <v>357.9</v>
      </c>
      <c r="C26">
        <v>332.1</v>
      </c>
      <c r="D26">
        <v>5554</v>
      </c>
      <c r="E26">
        <v>38.799999999999997</v>
      </c>
      <c r="F26" s="8">
        <f t="shared" si="3"/>
        <v>22.66700326075523</v>
      </c>
      <c r="G26" s="7">
        <f t="shared" si="4"/>
        <v>28.614999999999998</v>
      </c>
      <c r="H26" s="7">
        <f t="shared" si="5"/>
        <v>30.260416984006092</v>
      </c>
      <c r="I26" s="9"/>
      <c r="J26" s="5"/>
      <c r="L26" s="4"/>
      <c r="M26" s="4"/>
      <c r="N26" s="4"/>
    </row>
    <row r="27" spans="1:14" s="3" customFormat="1" ht="12.75" customHeight="1">
      <c r="A27">
        <v>79.234375</v>
      </c>
      <c r="B27">
        <v>334.8</v>
      </c>
      <c r="C27">
        <v>319.8</v>
      </c>
      <c r="D27">
        <v>5802</v>
      </c>
      <c r="E27">
        <v>35.4</v>
      </c>
      <c r="F27" s="8">
        <f t="shared" si="3"/>
        <v>21.604165351846007</v>
      </c>
      <c r="G27" s="7">
        <f t="shared" si="4"/>
        <v>26.107500000000002</v>
      </c>
      <c r="H27" s="7">
        <f t="shared" si="5"/>
        <v>28.841529893373952</v>
      </c>
      <c r="I27" s="9"/>
      <c r="J27" s="5"/>
      <c r="L27" s="4"/>
      <c r="M27" s="4"/>
      <c r="N27" s="4"/>
    </row>
    <row r="28" spans="1:14" s="3" customFormat="1" ht="12.75" customHeight="1">
      <c r="A28">
        <v>76.390625</v>
      </c>
      <c r="B28">
        <v>320.39999999999998</v>
      </c>
      <c r="C28">
        <v>309.2</v>
      </c>
      <c r="D28">
        <v>6027</v>
      </c>
      <c r="E28">
        <v>32</v>
      </c>
      <c r="F28" s="8">
        <f t="shared" si="3"/>
        <v>20.286525717892079</v>
      </c>
      <c r="G28" s="7">
        <f t="shared" si="4"/>
        <v>23.6</v>
      </c>
      <c r="H28" s="7">
        <f t="shared" si="5"/>
        <v>27.082482863670986</v>
      </c>
      <c r="I28" s="9"/>
      <c r="J28" s="5"/>
      <c r="L28" s="4"/>
      <c r="M28" s="4"/>
      <c r="N28" s="4"/>
    </row>
    <row r="29" spans="1:14" s="3" customFormat="1" ht="12.75" customHeight="1">
      <c r="A29">
        <v>75.328125</v>
      </c>
      <c r="B29">
        <v>318.5</v>
      </c>
      <c r="C29">
        <v>294.89999999999998</v>
      </c>
      <c r="D29">
        <v>6264</v>
      </c>
      <c r="E29">
        <v>27.4</v>
      </c>
      <c r="F29" s="8">
        <f t="shared" si="3"/>
        <v>18.05339223729883</v>
      </c>
      <c r="G29" s="7">
        <f t="shared" si="4"/>
        <v>20.2075</v>
      </c>
      <c r="H29" s="7">
        <f t="shared" si="5"/>
        <v>24.101252856054835</v>
      </c>
      <c r="I29" s="9"/>
      <c r="J29" s="5"/>
      <c r="L29" s="4"/>
      <c r="M29" s="4"/>
      <c r="N29" s="4"/>
    </row>
    <row r="30" spans="1:14" s="3" customFormat="1" ht="12.75" customHeight="1">
      <c r="A30">
        <v>77.140625</v>
      </c>
      <c r="B30">
        <v>299.39999999999998</v>
      </c>
      <c r="C30">
        <v>281.39999999999998</v>
      </c>
      <c r="D30">
        <v>6505</v>
      </c>
      <c r="E30">
        <v>25.2</v>
      </c>
      <c r="F30" s="8">
        <f t="shared" si="3"/>
        <v>17.242663300725781</v>
      </c>
      <c r="G30" s="7">
        <f t="shared" si="4"/>
        <v>18.585000000000001</v>
      </c>
      <c r="H30" s="7">
        <f t="shared" si="5"/>
        <v>23.018930883472962</v>
      </c>
      <c r="I30" s="9"/>
      <c r="J30" s="5"/>
      <c r="L30" s="4"/>
      <c r="M30" s="4"/>
      <c r="N30" s="4"/>
    </row>
    <row r="31" spans="1:14" s="3" customFormat="1" ht="12.75" customHeight="1">
      <c r="A31">
        <v>77.890625</v>
      </c>
      <c r="B31">
        <v>269.7</v>
      </c>
      <c r="C31">
        <v>267.5</v>
      </c>
      <c r="D31">
        <v>6770</v>
      </c>
      <c r="E31">
        <v>22.8</v>
      </c>
      <c r="F31" s="8">
        <f t="shared" si="3"/>
        <v>16.236036604607133</v>
      </c>
      <c r="G31" s="7">
        <f t="shared" si="4"/>
        <v>16.815000000000001</v>
      </c>
      <c r="H31" s="7">
        <f t="shared" si="5"/>
        <v>21.67508568164509</v>
      </c>
      <c r="I31" s="9"/>
      <c r="J31" s="5"/>
      <c r="L31" s="4"/>
      <c r="M31" s="4"/>
      <c r="N31" s="4"/>
    </row>
    <row r="32" spans="1:14" s="3" customFormat="1" ht="12.75" customHeight="1">
      <c r="A32">
        <v>76.53125</v>
      </c>
      <c r="B32">
        <v>269.89999999999998</v>
      </c>
      <c r="C32">
        <v>264.8</v>
      </c>
      <c r="D32">
        <v>6979</v>
      </c>
      <c r="E32">
        <v>20.6</v>
      </c>
      <c r="F32" s="8">
        <f t="shared" si="3"/>
        <v>15.122267802671718</v>
      </c>
      <c r="G32" s="7">
        <f t="shared" si="4"/>
        <v>15.192500000000003</v>
      </c>
      <c r="H32" s="7">
        <f t="shared" si="5"/>
        <v>20.188205921553699</v>
      </c>
      <c r="I32" s="9"/>
      <c r="J32" s="5"/>
      <c r="L32" s="4"/>
      <c r="M32" s="4"/>
      <c r="N32" s="4"/>
    </row>
    <row r="33" spans="1:14" s="3" customFormat="1" ht="12.75" customHeight="1">
      <c r="A33">
        <v>75.328125</v>
      </c>
      <c r="B33">
        <v>247.4</v>
      </c>
      <c r="C33">
        <v>252</v>
      </c>
      <c r="D33">
        <v>7236</v>
      </c>
      <c r="E33">
        <v>18.399999999999999</v>
      </c>
      <c r="F33" s="8">
        <f t="shared" si="3"/>
        <v>14.004670242978857</v>
      </c>
      <c r="G33" s="7">
        <f t="shared" si="4"/>
        <v>13.57</v>
      </c>
      <c r="H33" s="7">
        <f t="shared" si="5"/>
        <v>18.696214775323686</v>
      </c>
      <c r="I33" s="9"/>
      <c r="J33" s="5"/>
      <c r="L33" s="4"/>
      <c r="M33" s="4"/>
      <c r="N33" s="4"/>
    </row>
    <row r="34" spans="1:14" s="3" customFormat="1" ht="12.75" customHeight="1">
      <c r="A34">
        <v>77.578125</v>
      </c>
      <c r="B34">
        <v>243.2</v>
      </c>
      <c r="C34">
        <v>243.1</v>
      </c>
      <c r="D34">
        <v>7486</v>
      </c>
      <c r="E34">
        <v>16</v>
      </c>
      <c r="F34" s="8">
        <f t="shared" si="3"/>
        <v>12.598716735037341</v>
      </c>
      <c r="G34" s="7">
        <f t="shared" si="4"/>
        <v>11.8</v>
      </c>
      <c r="H34" s="7">
        <f t="shared" si="5"/>
        <v>16.819268849961919</v>
      </c>
      <c r="I34" s="9"/>
      <c r="J34" s="5"/>
      <c r="L34" s="4"/>
      <c r="M34" s="4"/>
      <c r="N34" s="4"/>
    </row>
    <row r="35" spans="1:14" s="3" customFormat="1" ht="12.75" customHeight="1">
      <c r="A35">
        <v>76.53125</v>
      </c>
      <c r="B35">
        <v>241.3</v>
      </c>
      <c r="C35">
        <v>229</v>
      </c>
      <c r="D35">
        <v>7744</v>
      </c>
      <c r="E35">
        <v>16</v>
      </c>
      <c r="F35" s="8">
        <f t="shared" si="3"/>
        <v>13.032923109287893</v>
      </c>
      <c r="G35" s="7">
        <f t="shared" si="4"/>
        <v>11.8</v>
      </c>
      <c r="H35" s="7">
        <f t="shared" si="5"/>
        <v>17.398933739527802</v>
      </c>
      <c r="I35" s="9"/>
      <c r="J35" s="5"/>
      <c r="L35" s="4"/>
      <c r="N35" s="4"/>
    </row>
    <row r="36" spans="1:14" s="3" customFormat="1" ht="12.75" customHeight="1">
      <c r="A36">
        <v>76.53125</v>
      </c>
      <c r="B36">
        <v>237</v>
      </c>
      <c r="C36">
        <v>227.8</v>
      </c>
      <c r="D36">
        <v>7972</v>
      </c>
      <c r="E36">
        <v>13.8</v>
      </c>
      <c r="F36" s="8">
        <f t="shared" si="3"/>
        <v>11.571852319343643</v>
      </c>
      <c r="G36" s="7">
        <f t="shared" si="4"/>
        <v>10.177500000000002</v>
      </c>
      <c r="H36" s="7">
        <f t="shared" si="5"/>
        <v>15.448406321401373</v>
      </c>
      <c r="I36" s="9"/>
      <c r="J36" s="5"/>
      <c r="L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09" si="6">(D65*E65)/9507</f>
        <v>0</v>
      </c>
      <c r="G65" s="7">
        <f t="shared" ref="G65:G109" si="7">SUM(E65*0.7375)</f>
        <v>0</v>
      </c>
      <c r="H65" s="7">
        <f t="shared" ref="H65:H109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ref="F110:F173" si="9">(D110*E110)/9507</f>
        <v>0</v>
      </c>
      <c r="G110" s="7">
        <f t="shared" ref="G110:G173" si="10">SUM(E110*0.7375)</f>
        <v>0</v>
      </c>
      <c r="H110" s="7">
        <f t="shared" ref="H110:H173" si="11">SUM(D110*G110)/5252</f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9"/>
        <v>0</v>
      </c>
      <c r="G111" s="7">
        <f t="shared" si="10"/>
        <v>0</v>
      </c>
      <c r="H111" s="7">
        <f t="shared" si="11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9"/>
        <v>0</v>
      </c>
      <c r="G112" s="7">
        <f t="shared" si="10"/>
        <v>0</v>
      </c>
      <c r="H112" s="7">
        <f t="shared" si="11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9"/>
        <v>0</v>
      </c>
      <c r="G113" s="7">
        <f t="shared" si="10"/>
        <v>0</v>
      </c>
      <c r="H113" s="7">
        <f t="shared" si="11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9"/>
        <v>0</v>
      </c>
      <c r="G114" s="7">
        <f t="shared" si="10"/>
        <v>0</v>
      </c>
      <c r="H114" s="7">
        <f t="shared" si="11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9"/>
        <v>0</v>
      </c>
      <c r="G115" s="7">
        <f t="shared" si="10"/>
        <v>0</v>
      </c>
      <c r="H115" s="7">
        <f t="shared" si="11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9"/>
        <v>0</v>
      </c>
      <c r="G116" s="7">
        <f t="shared" si="10"/>
        <v>0</v>
      </c>
      <c r="H116" s="7">
        <f t="shared" si="11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9"/>
        <v>0</v>
      </c>
      <c r="G117" s="7">
        <f t="shared" si="10"/>
        <v>0</v>
      </c>
      <c r="H117" s="7">
        <f t="shared" si="11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>
      <c r="A169" s="1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J169"/>
      <c r="L169"/>
      <c r="M169"/>
    </row>
    <row r="170" spans="1:14">
      <c r="A170" s="1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J170"/>
      <c r="L170"/>
      <c r="M170"/>
    </row>
    <row r="171" spans="1:14">
      <c r="A171" s="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J171"/>
      <c r="L171"/>
      <c r="M171"/>
    </row>
    <row r="172" spans="1:14">
      <c r="A172" s="1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J172"/>
      <c r="L172"/>
      <c r="M172"/>
    </row>
    <row r="173" spans="1:14">
      <c r="A173" s="1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J173"/>
      <c r="L173"/>
      <c r="M173"/>
    </row>
    <row r="174" spans="1:14">
      <c r="A174" s="1"/>
      <c r="C174"/>
      <c r="D174"/>
      <c r="E174"/>
      <c r="F174" s="8">
        <f t="shared" ref="F174:F213" si="12">(D174*E174)/9507</f>
        <v>0</v>
      </c>
      <c r="G174" s="7">
        <f t="shared" ref="G174:G213" si="13">SUM(E174*0.7375)</f>
        <v>0</v>
      </c>
      <c r="H174" s="7">
        <f t="shared" ref="H174:H213" si="14">SUM(D174*G174)/5252</f>
        <v>0</v>
      </c>
      <c r="J174"/>
      <c r="L174"/>
      <c r="M174"/>
    </row>
    <row r="175" spans="1:14">
      <c r="A175" s="1"/>
      <c r="C175"/>
      <c r="D175"/>
      <c r="E175"/>
      <c r="F175" s="8">
        <f t="shared" si="12"/>
        <v>0</v>
      </c>
      <c r="G175" s="7">
        <f t="shared" si="13"/>
        <v>0</v>
      </c>
      <c r="H175" s="7">
        <f t="shared" si="14"/>
        <v>0</v>
      </c>
      <c r="J175"/>
      <c r="L175"/>
      <c r="M175"/>
    </row>
    <row r="176" spans="1:14">
      <c r="A176" s="1"/>
      <c r="C176"/>
      <c r="D176"/>
      <c r="E176"/>
      <c r="F176" s="8">
        <f t="shared" si="12"/>
        <v>0</v>
      </c>
      <c r="G176" s="7">
        <f t="shared" si="13"/>
        <v>0</v>
      </c>
      <c r="H176" s="7">
        <f t="shared" si="14"/>
        <v>0</v>
      </c>
      <c r="J176"/>
      <c r="L176"/>
      <c r="M176"/>
    </row>
    <row r="177" spans="1:14">
      <c r="A177" s="1"/>
      <c r="C177"/>
      <c r="D177"/>
      <c r="E177"/>
      <c r="F177" s="8">
        <f t="shared" si="12"/>
        <v>0</v>
      </c>
      <c r="G177" s="7">
        <f t="shared" si="13"/>
        <v>0</v>
      </c>
      <c r="H177" s="7">
        <f t="shared" si="14"/>
        <v>0</v>
      </c>
      <c r="J177"/>
      <c r="L177"/>
      <c r="M177"/>
    </row>
    <row r="178" spans="1:14">
      <c r="A178" s="1"/>
      <c r="C178"/>
      <c r="D178"/>
      <c r="E178"/>
      <c r="F178" s="8">
        <f t="shared" si="12"/>
        <v>0</v>
      </c>
      <c r="G178" s="7">
        <f t="shared" si="13"/>
        <v>0</v>
      </c>
      <c r="H178" s="7">
        <f t="shared" si="14"/>
        <v>0</v>
      </c>
      <c r="J178"/>
      <c r="L178"/>
      <c r="M178"/>
    </row>
    <row r="179" spans="1:14">
      <c r="A179" s="1"/>
      <c r="C179"/>
      <c r="D179"/>
      <c r="E179"/>
      <c r="F179" s="8">
        <f t="shared" si="12"/>
        <v>0</v>
      </c>
      <c r="G179" s="7">
        <f t="shared" si="13"/>
        <v>0</v>
      </c>
      <c r="H179" s="7">
        <f t="shared" si="14"/>
        <v>0</v>
      </c>
      <c r="J179"/>
      <c r="L179"/>
      <c r="M179"/>
      <c r="N179"/>
    </row>
    <row r="180" spans="1:14" hidden="1">
      <c r="A180" s="1"/>
      <c r="C180"/>
      <c r="D180"/>
      <c r="E180"/>
      <c r="F180" s="8">
        <f t="shared" si="12"/>
        <v>0</v>
      </c>
      <c r="G180" s="7">
        <f t="shared" si="13"/>
        <v>0</v>
      </c>
      <c r="H180" s="7">
        <f t="shared" si="14"/>
        <v>0</v>
      </c>
      <c r="J180"/>
      <c r="L180"/>
      <c r="M180"/>
      <c r="N180"/>
    </row>
    <row r="181" spans="1:14">
      <c r="A181" s="1"/>
      <c r="C181"/>
      <c r="D181"/>
      <c r="E181"/>
      <c r="F181" s="8">
        <f t="shared" si="12"/>
        <v>0</v>
      </c>
      <c r="G181" s="7">
        <f t="shared" si="13"/>
        <v>0</v>
      </c>
      <c r="H181" s="7">
        <f t="shared" si="14"/>
        <v>0</v>
      </c>
      <c r="J181"/>
      <c r="L181"/>
      <c r="M181"/>
      <c r="N181"/>
    </row>
    <row r="182" spans="1:14" hidden="1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  <c r="N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  <c r="N183"/>
    </row>
    <row r="184" spans="1:14" hidden="1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  <c r="N184"/>
    </row>
    <row r="185" spans="1:14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  <c r="N185"/>
    </row>
    <row r="186" spans="1:14" hidden="1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 hidden="1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0"/>
        <v>0</v>
      </c>
      <c r="G214" s="7">
        <f t="shared" si="1"/>
        <v>0</v>
      </c>
      <c r="H214" s="7">
        <f t="shared" si="2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0"/>
        <v>0</v>
      </c>
      <c r="G215" s="7">
        <f t="shared" si="1"/>
        <v>0</v>
      </c>
      <c r="H215" s="7">
        <f t="shared" si="2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0"/>
        <v>0</v>
      </c>
      <c r="G216" s="7">
        <f t="shared" si="1"/>
        <v>0</v>
      </c>
      <c r="H216" s="7">
        <f t="shared" si="2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0"/>
        <v>0</v>
      </c>
      <c r="G217" s="7">
        <f t="shared" si="1"/>
        <v>0</v>
      </c>
      <c r="H217" s="7">
        <f t="shared" si="2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0"/>
        <v>0</v>
      </c>
      <c r="G218" s="7">
        <f t="shared" si="1"/>
        <v>0</v>
      </c>
      <c r="H218" s="7">
        <f t="shared" si="2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0"/>
        <v>0</v>
      </c>
      <c r="G219" s="7">
        <f t="shared" si="1"/>
        <v>0</v>
      </c>
      <c r="H219" s="7">
        <f t="shared" si="2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0"/>
        <v>0</v>
      </c>
      <c r="G220" s="7">
        <f t="shared" si="1"/>
        <v>0</v>
      </c>
      <c r="H220" s="7">
        <f t="shared" si="2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ref="F228:F291" si="15">(D228*E228)/9507</f>
        <v>0</v>
      </c>
      <c r="G228" s="7">
        <f t="shared" ref="G228:G291" si="16">SUM(E228*0.7375)</f>
        <v>0</v>
      </c>
      <c r="H228" s="7">
        <f t="shared" ref="H228:H291" si="17">SUM(D228*G228)/5252</f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5"/>
        <v>0</v>
      </c>
      <c r="G229" s="7">
        <f t="shared" si="16"/>
        <v>0</v>
      </c>
      <c r="H229" s="7">
        <f t="shared" si="17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5"/>
        <v>0</v>
      </c>
      <c r="G230" s="7">
        <f t="shared" si="16"/>
        <v>0</v>
      </c>
      <c r="H230" s="7">
        <f t="shared" si="17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5"/>
        <v>0</v>
      </c>
      <c r="G231" s="7">
        <f t="shared" si="16"/>
        <v>0</v>
      </c>
      <c r="H231" s="7">
        <f t="shared" si="17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5"/>
        <v>0</v>
      </c>
      <c r="G232" s="7">
        <f t="shared" si="16"/>
        <v>0</v>
      </c>
      <c r="H232" s="7">
        <f t="shared" si="17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5"/>
        <v>0</v>
      </c>
      <c r="G233" s="7">
        <f t="shared" si="16"/>
        <v>0</v>
      </c>
      <c r="H233" s="7">
        <f t="shared" si="17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ref="F292:F355" si="18">(D292*E292)/9507</f>
        <v>0</v>
      </c>
      <c r="G292" s="7">
        <f t="shared" ref="G292:G355" si="19">SUM(E292*0.7375)</f>
        <v>0</v>
      </c>
      <c r="H292" s="7">
        <f t="shared" ref="H292:H355" si="20">SUM(D292*G292)/5252</f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8"/>
        <v>0</v>
      </c>
      <c r="G293" s="7">
        <f t="shared" si="19"/>
        <v>0</v>
      </c>
      <c r="H293" s="7">
        <f t="shared" si="20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8"/>
        <v>0</v>
      </c>
      <c r="G294" s="7">
        <f t="shared" si="19"/>
        <v>0</v>
      </c>
      <c r="H294" s="7">
        <f t="shared" si="20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8"/>
        <v>0</v>
      </c>
      <c r="G295" s="7">
        <f t="shared" si="19"/>
        <v>0</v>
      </c>
      <c r="H295" s="7">
        <f t="shared" si="20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8"/>
        <v>0</v>
      </c>
      <c r="G296" s="7">
        <f t="shared" si="19"/>
        <v>0</v>
      </c>
      <c r="H296" s="7">
        <f t="shared" si="20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8"/>
        <v>0</v>
      </c>
      <c r="G297" s="7">
        <f t="shared" si="19"/>
        <v>0</v>
      </c>
      <c r="H297" s="7">
        <f t="shared" si="20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ref="F356:F419" si="21">(D356*E356)/9507</f>
        <v>0</v>
      </c>
      <c r="G356" s="7">
        <f t="shared" ref="G356:G419" si="22">SUM(E356*0.7375)</f>
        <v>0</v>
      </c>
      <c r="H356" s="7">
        <f t="shared" ref="H356:H419" si="23">SUM(D356*G356)/5252</f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21"/>
        <v>0</v>
      </c>
      <c r="G357" s="7">
        <f t="shared" si="22"/>
        <v>0</v>
      </c>
      <c r="H357" s="7">
        <f t="shared" si="23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21"/>
        <v>0</v>
      </c>
      <c r="G358" s="7">
        <f t="shared" si="22"/>
        <v>0</v>
      </c>
      <c r="H358" s="7">
        <f t="shared" si="23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21"/>
        <v>0</v>
      </c>
      <c r="G359" s="7">
        <f t="shared" si="22"/>
        <v>0</v>
      </c>
      <c r="H359" s="7">
        <f t="shared" si="23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21"/>
        <v>0</v>
      </c>
      <c r="G360" s="7">
        <f t="shared" si="22"/>
        <v>0</v>
      </c>
      <c r="H360" s="7">
        <f t="shared" si="23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21"/>
        <v>0</v>
      </c>
      <c r="G361" s="7">
        <f t="shared" si="22"/>
        <v>0</v>
      </c>
      <c r="H361" s="7">
        <f t="shared" si="23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ref="F420:F483" si="24">(D420*E420)/9507</f>
        <v>0</v>
      </c>
      <c r="G420" s="7">
        <f t="shared" ref="G420:G483" si="25">SUM(E420*0.7375)</f>
        <v>0</v>
      </c>
      <c r="H420" s="7">
        <f t="shared" ref="H420:H483" si="26">SUM(D420*G420)/5252</f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4"/>
        <v>0</v>
      </c>
      <c r="G421" s="7">
        <f t="shared" si="25"/>
        <v>0</v>
      </c>
      <c r="H421" s="7">
        <f t="shared" si="26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4"/>
        <v>0</v>
      </c>
      <c r="G422" s="7">
        <f t="shared" si="25"/>
        <v>0</v>
      </c>
      <c r="H422" s="7">
        <f t="shared" si="26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4"/>
        <v>0</v>
      </c>
      <c r="G423" s="7">
        <f t="shared" si="25"/>
        <v>0</v>
      </c>
      <c r="H423" s="7">
        <f t="shared" si="26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4"/>
        <v>0</v>
      </c>
      <c r="G424" s="7">
        <f t="shared" si="25"/>
        <v>0</v>
      </c>
      <c r="H424" s="7">
        <f t="shared" si="26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4"/>
        <v>0</v>
      </c>
      <c r="G425" s="7">
        <f t="shared" si="25"/>
        <v>0</v>
      </c>
      <c r="H425" s="7">
        <f t="shared" si="26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ref="F484:F547" si="27">(D484*E484)/9507</f>
        <v>0</v>
      </c>
      <c r="G484" s="7">
        <f t="shared" ref="G484:G547" si="28">SUM(E484*0.7375)</f>
        <v>0</v>
      </c>
      <c r="H484" s="7">
        <f t="shared" ref="H484:H547" si="29">SUM(D484*G484)/5252</f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7"/>
        <v>0</v>
      </c>
      <c r="G485" s="7">
        <f t="shared" si="28"/>
        <v>0</v>
      </c>
      <c r="H485" s="7">
        <f t="shared" si="29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7"/>
        <v>0</v>
      </c>
      <c r="G486" s="7">
        <f t="shared" si="28"/>
        <v>0</v>
      </c>
      <c r="H486" s="7">
        <f t="shared" si="29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7"/>
        <v>0</v>
      </c>
      <c r="G487" s="7">
        <f t="shared" si="28"/>
        <v>0</v>
      </c>
      <c r="H487" s="7">
        <f t="shared" si="29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7"/>
        <v>0</v>
      </c>
      <c r="G488" s="7">
        <f t="shared" si="28"/>
        <v>0</v>
      </c>
      <c r="H488" s="7">
        <f t="shared" si="29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7"/>
        <v>0</v>
      </c>
      <c r="G489" s="7">
        <f t="shared" si="28"/>
        <v>0</v>
      </c>
      <c r="H489" s="7">
        <f t="shared" si="29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ref="F548:F611" si="30">(D548*E548)/9507</f>
        <v>0</v>
      </c>
      <c r="G548" s="7">
        <f t="shared" ref="G548:G611" si="31">SUM(E548*0.7375)</f>
        <v>0</v>
      </c>
      <c r="H548" s="7">
        <f t="shared" ref="H548:H611" si="32">SUM(D548*G548)/5252</f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30"/>
        <v>0</v>
      </c>
      <c r="G549" s="7">
        <f t="shared" si="31"/>
        <v>0</v>
      </c>
      <c r="H549" s="7">
        <f t="shared" si="32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30"/>
        <v>0</v>
      </c>
      <c r="G550" s="7">
        <f t="shared" si="31"/>
        <v>0</v>
      </c>
      <c r="H550" s="7">
        <f t="shared" si="32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30"/>
        <v>0</v>
      </c>
      <c r="G551" s="7">
        <f t="shared" si="31"/>
        <v>0</v>
      </c>
      <c r="H551" s="7">
        <f t="shared" si="32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30"/>
        <v>0</v>
      </c>
      <c r="G552" s="7">
        <f t="shared" si="31"/>
        <v>0</v>
      </c>
      <c r="H552" s="7">
        <f t="shared" si="32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30"/>
        <v>0</v>
      </c>
      <c r="G553" s="7">
        <f t="shared" si="31"/>
        <v>0</v>
      </c>
      <c r="H553" s="7">
        <f t="shared" si="32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ref="F612:F675" si="33">(D612*E612)/9507</f>
        <v>0</v>
      </c>
      <c r="G612" s="7">
        <f t="shared" ref="G612:G675" si="34">SUM(E612*0.7375)</f>
        <v>0</v>
      </c>
      <c r="H612" s="7">
        <f t="shared" ref="H612:H675" si="35">SUM(D612*G612)/5252</f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3"/>
        <v>0</v>
      </c>
      <c r="G613" s="7">
        <f t="shared" si="34"/>
        <v>0</v>
      </c>
      <c r="H613" s="7">
        <f t="shared" si="35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3"/>
        <v>0</v>
      </c>
      <c r="G614" s="7">
        <f t="shared" si="34"/>
        <v>0</v>
      </c>
      <c r="H614" s="7">
        <f t="shared" si="35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3"/>
        <v>0</v>
      </c>
      <c r="G615" s="7">
        <f t="shared" si="34"/>
        <v>0</v>
      </c>
      <c r="H615" s="7">
        <f t="shared" si="35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3"/>
        <v>0</v>
      </c>
      <c r="G616" s="7">
        <f t="shared" si="34"/>
        <v>0</v>
      </c>
      <c r="H616" s="7">
        <f t="shared" si="35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3"/>
        <v>0</v>
      </c>
      <c r="G617" s="7">
        <f t="shared" si="34"/>
        <v>0</v>
      </c>
      <c r="H617" s="7">
        <f t="shared" si="35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ref="F676:F739" si="36">(D676*E676)/9507</f>
        <v>0</v>
      </c>
      <c r="G676" s="7">
        <f t="shared" ref="G676:G739" si="37">SUM(E676*0.7375)</f>
        <v>0</v>
      </c>
      <c r="H676" s="7">
        <f t="shared" ref="H676:H739" si="38">SUM(D676*G676)/5252</f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6"/>
        <v>0</v>
      </c>
      <c r="G677" s="7">
        <f t="shared" si="37"/>
        <v>0</v>
      </c>
      <c r="H677" s="7">
        <f t="shared" si="38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6"/>
        <v>0</v>
      </c>
      <c r="G678" s="7">
        <f t="shared" si="37"/>
        <v>0</v>
      </c>
      <c r="H678" s="7">
        <f t="shared" si="38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6"/>
        <v>0</v>
      </c>
      <c r="G679" s="7">
        <f t="shared" si="37"/>
        <v>0</v>
      </c>
      <c r="H679" s="7">
        <f t="shared" si="38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6"/>
        <v>0</v>
      </c>
      <c r="G680" s="7">
        <f t="shared" si="37"/>
        <v>0</v>
      </c>
      <c r="H680" s="7">
        <f t="shared" si="38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6"/>
        <v>0</v>
      </c>
      <c r="G681" s="7">
        <f t="shared" si="37"/>
        <v>0</v>
      </c>
      <c r="H681" s="7">
        <f t="shared" si="38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ref="F740:F803" si="39">(D740*E740)/9507</f>
        <v>0</v>
      </c>
      <c r="G740" s="7">
        <f t="shared" ref="G740:G803" si="40">SUM(E740*0.7375)</f>
        <v>0</v>
      </c>
      <c r="H740" s="7">
        <f t="shared" ref="H740:H803" si="41">SUM(D740*G740)/5252</f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9"/>
        <v>0</v>
      </c>
      <c r="G741" s="7">
        <f t="shared" si="40"/>
        <v>0</v>
      </c>
      <c r="H741" s="7">
        <f t="shared" si="41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9"/>
        <v>0</v>
      </c>
      <c r="G742" s="7">
        <f t="shared" si="40"/>
        <v>0</v>
      </c>
      <c r="H742" s="7">
        <f t="shared" si="41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9"/>
        <v>0</v>
      </c>
      <c r="G743" s="7">
        <f t="shared" si="40"/>
        <v>0</v>
      </c>
      <c r="H743" s="7">
        <f t="shared" si="41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9"/>
        <v>0</v>
      </c>
      <c r="G744" s="7">
        <f t="shared" si="40"/>
        <v>0</v>
      </c>
      <c r="H744" s="7">
        <f t="shared" si="41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9"/>
        <v>0</v>
      </c>
      <c r="G745" s="7">
        <f t="shared" si="40"/>
        <v>0</v>
      </c>
      <c r="H745" s="7">
        <f t="shared" si="41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ref="F804:F867" si="42">(D804*E804)/9507</f>
        <v>0</v>
      </c>
      <c r="G804" s="7">
        <f t="shared" ref="G804:G867" si="43">SUM(E804*0.7375)</f>
        <v>0</v>
      </c>
      <c r="H804" s="7">
        <f t="shared" ref="H804:H867" si="44">SUM(D804*G804)/5252</f>
        <v>0</v>
      </c>
      <c r="J804"/>
      <c r="L804"/>
      <c r="M804"/>
      <c r="N804"/>
    </row>
    <row r="805" spans="3:14">
      <c r="C805"/>
      <c r="D805"/>
      <c r="E805"/>
      <c r="F805" s="8">
        <f t="shared" si="42"/>
        <v>0</v>
      </c>
      <c r="G805" s="7">
        <f t="shared" si="43"/>
        <v>0</v>
      </c>
      <c r="H805" s="7">
        <f t="shared" si="44"/>
        <v>0</v>
      </c>
      <c r="J805"/>
      <c r="L805"/>
      <c r="M805"/>
      <c r="N805"/>
    </row>
    <row r="806" spans="3:14">
      <c r="C806"/>
      <c r="D806"/>
      <c r="E806"/>
      <c r="F806" s="8">
        <f t="shared" si="42"/>
        <v>0</v>
      </c>
      <c r="G806" s="7">
        <f t="shared" si="43"/>
        <v>0</v>
      </c>
      <c r="H806" s="7">
        <f t="shared" si="44"/>
        <v>0</v>
      </c>
      <c r="J806"/>
      <c r="L806"/>
      <c r="M806"/>
      <c r="N806"/>
    </row>
    <row r="807" spans="3:14">
      <c r="C807"/>
      <c r="D807"/>
      <c r="E807"/>
      <c r="F807" s="8">
        <f t="shared" si="42"/>
        <v>0</v>
      </c>
      <c r="G807" s="7">
        <f t="shared" si="43"/>
        <v>0</v>
      </c>
      <c r="H807" s="7">
        <f t="shared" si="44"/>
        <v>0</v>
      </c>
      <c r="J807"/>
      <c r="L807"/>
      <c r="M807"/>
      <c r="N807"/>
    </row>
    <row r="808" spans="3:14">
      <c r="C808"/>
      <c r="D808"/>
      <c r="E808"/>
      <c r="F808" s="8">
        <f t="shared" si="42"/>
        <v>0</v>
      </c>
      <c r="G808" s="7">
        <f t="shared" si="43"/>
        <v>0</v>
      </c>
      <c r="H808" s="7">
        <f t="shared" si="44"/>
        <v>0</v>
      </c>
      <c r="J808"/>
      <c r="L808"/>
      <c r="M808"/>
      <c r="N808"/>
    </row>
    <row r="809" spans="3:14">
      <c r="C809"/>
      <c r="D809"/>
      <c r="E809"/>
      <c r="F809" s="8">
        <f t="shared" si="42"/>
        <v>0</v>
      </c>
      <c r="G809" s="7">
        <f t="shared" si="43"/>
        <v>0</v>
      </c>
      <c r="H809" s="7">
        <f t="shared" si="44"/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ref="F868:F931" si="45">(D868*E868)/9507</f>
        <v>0</v>
      </c>
      <c r="G868" s="7">
        <f t="shared" ref="G868:G931" si="46">SUM(E868*0.7375)</f>
        <v>0</v>
      </c>
      <c r="H868" s="7">
        <f t="shared" ref="H868:H931" si="47">SUM(D868*G868)/5252</f>
        <v>0</v>
      </c>
      <c r="J868"/>
      <c r="L868"/>
      <c r="M868"/>
      <c r="N868"/>
    </row>
    <row r="869" spans="3:14">
      <c r="C869"/>
      <c r="D869"/>
      <c r="E869"/>
      <c r="F869" s="8">
        <f t="shared" si="45"/>
        <v>0</v>
      </c>
      <c r="G869" s="7">
        <f t="shared" si="46"/>
        <v>0</v>
      </c>
      <c r="H869" s="7">
        <f t="shared" si="47"/>
        <v>0</v>
      </c>
      <c r="J869"/>
      <c r="L869"/>
      <c r="M869"/>
      <c r="N869"/>
    </row>
    <row r="870" spans="3:14">
      <c r="C870"/>
      <c r="D870"/>
      <c r="E870"/>
      <c r="F870" s="8">
        <f t="shared" si="45"/>
        <v>0</v>
      </c>
      <c r="G870" s="7">
        <f t="shared" si="46"/>
        <v>0</v>
      </c>
      <c r="H870" s="7">
        <f t="shared" si="47"/>
        <v>0</v>
      </c>
      <c r="J870"/>
      <c r="L870"/>
      <c r="M870"/>
      <c r="N870"/>
    </row>
    <row r="871" spans="3:14">
      <c r="C871"/>
      <c r="D871"/>
      <c r="E871"/>
      <c r="F871" s="8">
        <f t="shared" si="45"/>
        <v>0</v>
      </c>
      <c r="G871" s="7">
        <f t="shared" si="46"/>
        <v>0</v>
      </c>
      <c r="H871" s="7">
        <f t="shared" si="47"/>
        <v>0</v>
      </c>
      <c r="J871"/>
      <c r="L871"/>
      <c r="M871"/>
      <c r="N871"/>
    </row>
    <row r="872" spans="3:14">
      <c r="C872"/>
      <c r="D872"/>
      <c r="E872"/>
      <c r="F872" s="8">
        <f t="shared" si="45"/>
        <v>0</v>
      </c>
      <c r="G872" s="7">
        <f t="shared" si="46"/>
        <v>0</v>
      </c>
      <c r="H872" s="7">
        <f t="shared" si="47"/>
        <v>0</v>
      </c>
      <c r="J872"/>
      <c r="L872"/>
      <c r="M872"/>
      <c r="N872"/>
    </row>
    <row r="873" spans="3:14">
      <c r="C873"/>
      <c r="D873"/>
      <c r="E873"/>
      <c r="F873" s="8">
        <f t="shared" si="45"/>
        <v>0</v>
      </c>
      <c r="G873" s="7">
        <f t="shared" si="46"/>
        <v>0</v>
      </c>
      <c r="H873" s="7">
        <f t="shared" si="47"/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ref="F932:F995" si="48">(D932*E932)/9507</f>
        <v>0</v>
      </c>
      <c r="G932" s="7">
        <f t="shared" ref="G932:G995" si="49">SUM(E932*0.7375)</f>
        <v>0</v>
      </c>
      <c r="H932" s="7">
        <f t="shared" ref="H932:H995" si="50">SUM(D932*G932)/5252</f>
        <v>0</v>
      </c>
      <c r="J932"/>
      <c r="L932"/>
      <c r="M932"/>
      <c r="N932"/>
    </row>
    <row r="933" spans="3:14">
      <c r="C933"/>
      <c r="D933"/>
      <c r="E933"/>
      <c r="F933" s="8">
        <f t="shared" si="48"/>
        <v>0</v>
      </c>
      <c r="G933" s="7">
        <f t="shared" si="49"/>
        <v>0</v>
      </c>
      <c r="H933" s="7">
        <f t="shared" si="50"/>
        <v>0</v>
      </c>
      <c r="J933"/>
      <c r="L933"/>
      <c r="M933"/>
      <c r="N933"/>
    </row>
    <row r="934" spans="3:14">
      <c r="C934"/>
      <c r="D934"/>
      <c r="E934"/>
      <c r="F934" s="8">
        <f t="shared" si="48"/>
        <v>0</v>
      </c>
      <c r="G934" s="7">
        <f t="shared" si="49"/>
        <v>0</v>
      </c>
      <c r="H934" s="7">
        <f t="shared" si="50"/>
        <v>0</v>
      </c>
      <c r="J934"/>
      <c r="L934"/>
      <c r="M934"/>
      <c r="N934"/>
    </row>
    <row r="935" spans="3:14">
      <c r="C935"/>
      <c r="D935"/>
      <c r="E935"/>
      <c r="F935" s="8">
        <f t="shared" si="48"/>
        <v>0</v>
      </c>
      <c r="G935" s="7">
        <f t="shared" si="49"/>
        <v>0</v>
      </c>
      <c r="H935" s="7">
        <f t="shared" si="50"/>
        <v>0</v>
      </c>
      <c r="J935"/>
      <c r="L935"/>
      <c r="M935"/>
      <c r="N935"/>
    </row>
    <row r="936" spans="3:14">
      <c r="C936"/>
      <c r="D936"/>
      <c r="E936"/>
      <c r="F936" s="8">
        <f t="shared" si="48"/>
        <v>0</v>
      </c>
      <c r="G936" s="7">
        <f t="shared" si="49"/>
        <v>0</v>
      </c>
      <c r="H936" s="7">
        <f t="shared" si="50"/>
        <v>0</v>
      </c>
      <c r="J936"/>
      <c r="L936"/>
      <c r="M936"/>
      <c r="N936"/>
    </row>
    <row r="937" spans="3:14">
      <c r="C937"/>
      <c r="D937"/>
      <c r="E937"/>
      <c r="F937" s="8">
        <f t="shared" si="48"/>
        <v>0</v>
      </c>
      <c r="G937" s="7">
        <f t="shared" si="49"/>
        <v>0</v>
      </c>
      <c r="H937" s="7">
        <f t="shared" si="50"/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ref="F996:F1059" si="51">(D996*E996)/9507</f>
        <v>0</v>
      </c>
      <c r="G996" s="7">
        <f t="shared" ref="G996:G1059" si="52">SUM(E996*0.7375)</f>
        <v>0</v>
      </c>
      <c r="H996" s="7">
        <f t="shared" ref="H996:H1059" si="53">SUM(D996*G996)/5252</f>
        <v>0</v>
      </c>
      <c r="J996"/>
      <c r="L996"/>
      <c r="M996"/>
      <c r="N996"/>
    </row>
    <row r="997" spans="3:14">
      <c r="C997"/>
      <c r="D997"/>
      <c r="E997"/>
      <c r="F997" s="8">
        <f t="shared" si="51"/>
        <v>0</v>
      </c>
      <c r="G997" s="7">
        <f t="shared" si="52"/>
        <v>0</v>
      </c>
      <c r="H997" s="7">
        <f t="shared" si="53"/>
        <v>0</v>
      </c>
      <c r="J997"/>
      <c r="L997"/>
      <c r="M997"/>
      <c r="N997"/>
    </row>
    <row r="998" spans="3:14">
      <c r="C998"/>
      <c r="D998"/>
      <c r="E998"/>
      <c r="F998" s="8">
        <f t="shared" si="51"/>
        <v>0</v>
      </c>
      <c r="G998" s="7">
        <f t="shared" si="52"/>
        <v>0</v>
      </c>
      <c r="H998" s="7">
        <f t="shared" si="53"/>
        <v>0</v>
      </c>
      <c r="J998"/>
      <c r="L998"/>
      <c r="M998"/>
      <c r="N998"/>
    </row>
    <row r="999" spans="3:14">
      <c r="C999"/>
      <c r="D999"/>
      <c r="E999"/>
      <c r="F999" s="8">
        <f t="shared" si="51"/>
        <v>0</v>
      </c>
      <c r="G999" s="7">
        <f t="shared" si="52"/>
        <v>0</v>
      </c>
      <c r="H999" s="7">
        <f t="shared" si="53"/>
        <v>0</v>
      </c>
      <c r="J999"/>
      <c r="L999"/>
      <c r="M999"/>
      <c r="N999"/>
    </row>
    <row r="1000" spans="3:14">
      <c r="C1000"/>
      <c r="D1000"/>
      <c r="E1000"/>
      <c r="F1000" s="8">
        <f t="shared" si="51"/>
        <v>0</v>
      </c>
      <c r="G1000" s="7">
        <f t="shared" si="52"/>
        <v>0</v>
      </c>
      <c r="H1000" s="7">
        <f t="shared" si="53"/>
        <v>0</v>
      </c>
      <c r="J1000"/>
      <c r="L1000"/>
      <c r="M1000"/>
      <c r="N1000"/>
    </row>
    <row r="1001" spans="3:14">
      <c r="C1001"/>
      <c r="D1001"/>
      <c r="E1001"/>
      <c r="F1001" s="8">
        <f t="shared" si="51"/>
        <v>0</v>
      </c>
      <c r="G1001" s="7">
        <f t="shared" si="52"/>
        <v>0</v>
      </c>
      <c r="H1001" s="7">
        <f t="shared" si="53"/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ref="F1060:F1108" si="54">(D1060*E1060)/9507</f>
        <v>0</v>
      </c>
      <c r="G1060" s="7">
        <f t="shared" ref="G1060:G1108" si="55">SUM(E1060*0.7375)</f>
        <v>0</v>
      </c>
      <c r="H1060" s="7">
        <f t="shared" ref="H1060:H1108" si="56">SUM(D1060*G1060)/5252</f>
        <v>0</v>
      </c>
      <c r="J1060"/>
      <c r="L1060"/>
      <c r="M1060"/>
      <c r="N1060"/>
    </row>
    <row r="1061" spans="3:14">
      <c r="C1061"/>
      <c r="D1061"/>
      <c r="E1061"/>
      <c r="F1061" s="8">
        <f t="shared" si="54"/>
        <v>0</v>
      </c>
      <c r="G1061" s="7">
        <f t="shared" si="55"/>
        <v>0</v>
      </c>
      <c r="H1061" s="7">
        <f t="shared" si="56"/>
        <v>0</v>
      </c>
      <c r="J1061"/>
      <c r="L1061"/>
      <c r="M1061"/>
      <c r="N1061"/>
    </row>
    <row r="1062" spans="3:14">
      <c r="C1062"/>
      <c r="D1062"/>
      <c r="E1062"/>
      <c r="F1062" s="8">
        <f t="shared" si="54"/>
        <v>0</v>
      </c>
      <c r="G1062" s="7">
        <f t="shared" si="55"/>
        <v>0</v>
      </c>
      <c r="H1062" s="7">
        <f t="shared" si="56"/>
        <v>0</v>
      </c>
      <c r="J1062"/>
      <c r="L1062"/>
      <c r="M1062"/>
      <c r="N1062"/>
    </row>
    <row r="1063" spans="3:14">
      <c r="C1063"/>
      <c r="D1063"/>
      <c r="E1063"/>
      <c r="F1063" s="8">
        <f t="shared" si="54"/>
        <v>0</v>
      </c>
      <c r="G1063" s="7">
        <f t="shared" si="55"/>
        <v>0</v>
      </c>
      <c r="H1063" s="7">
        <f t="shared" si="56"/>
        <v>0</v>
      </c>
      <c r="J1063"/>
      <c r="L1063"/>
      <c r="M1063"/>
      <c r="N1063"/>
    </row>
    <row r="1064" spans="3:14">
      <c r="C1064"/>
      <c r="D1064"/>
      <c r="E1064"/>
      <c r="F1064" s="8">
        <f t="shared" si="54"/>
        <v>0</v>
      </c>
      <c r="G1064" s="7">
        <f t="shared" si="55"/>
        <v>0</v>
      </c>
      <c r="H1064" s="7">
        <f t="shared" si="56"/>
        <v>0</v>
      </c>
      <c r="J1064"/>
      <c r="L1064"/>
      <c r="M1064"/>
      <c r="N1064"/>
    </row>
    <row r="1065" spans="3:14">
      <c r="C1065"/>
      <c r="D1065"/>
      <c r="E1065"/>
      <c r="F1065" s="8">
        <f t="shared" si="54"/>
        <v>0</v>
      </c>
      <c r="G1065" s="7">
        <f t="shared" si="55"/>
        <v>0</v>
      </c>
      <c r="H1065" s="7">
        <f t="shared" si="56"/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7" sqref="H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34.200000000000003</v>
      </c>
      <c r="C3" s="6">
        <f t="shared" ref="C3:C9" si="0">(A3*B3)/9507</f>
        <v>3.5973493215525401</v>
      </c>
      <c r="D3" s="6">
        <f t="shared" ref="D3:D9" si="1">SUM(B3*0.7375)</f>
        <v>25.222500000000004</v>
      </c>
      <c r="E3" s="6">
        <f t="shared" ref="E3:E9" si="2">SUM(A3*D3)/5252</f>
        <v>4.8024562071591781</v>
      </c>
      <c r="F3" s="3">
        <v>80</v>
      </c>
      <c r="G3" s="3">
        <v>78</v>
      </c>
      <c r="H3" s="3">
        <v>49</v>
      </c>
      <c r="I3" s="3">
        <v>144</v>
      </c>
    </row>
    <row r="4" spans="1:9">
      <c r="A4" s="3">
        <f t="shared" ref="A4:A9" si="3">A3+1000</f>
        <v>2000</v>
      </c>
      <c r="B4" s="3">
        <v>35.4</v>
      </c>
      <c r="C4" s="6">
        <f t="shared" si="0"/>
        <v>7.4471442095298199</v>
      </c>
      <c r="D4" s="6">
        <f t="shared" si="1"/>
        <v>26.107500000000002</v>
      </c>
      <c r="E4" s="6">
        <f t="shared" si="2"/>
        <v>9.9419268849961924</v>
      </c>
      <c r="F4" s="3">
        <v>85</v>
      </c>
      <c r="G4" s="3">
        <v>78</v>
      </c>
      <c r="H4" s="3">
        <v>100</v>
      </c>
      <c r="I4" s="3">
        <v>172</v>
      </c>
    </row>
    <row r="5" spans="1:9">
      <c r="A5" s="3">
        <f t="shared" si="3"/>
        <v>3000</v>
      </c>
      <c r="B5" s="3">
        <v>47.4</v>
      </c>
      <c r="C5" s="6">
        <f t="shared" si="0"/>
        <v>14.957399810665825</v>
      </c>
      <c r="D5" s="6">
        <f t="shared" si="1"/>
        <v>34.957500000000003</v>
      </c>
      <c r="E5" s="6">
        <f t="shared" si="2"/>
        <v>19.968107387661846</v>
      </c>
      <c r="F5" s="3">
        <v>86</v>
      </c>
      <c r="G5" s="3">
        <v>78</v>
      </c>
      <c r="H5" s="3">
        <v>202</v>
      </c>
      <c r="I5" s="3">
        <v>208</v>
      </c>
    </row>
    <row r="6" spans="1:9">
      <c r="A6" s="3">
        <f t="shared" si="3"/>
        <v>4000</v>
      </c>
      <c r="B6" s="3">
        <v>48.4</v>
      </c>
      <c r="C6" s="6">
        <f t="shared" si="0"/>
        <v>20.363942358262332</v>
      </c>
      <c r="D6" s="6">
        <f t="shared" si="1"/>
        <v>35.695</v>
      </c>
      <c r="E6" s="6">
        <f t="shared" si="2"/>
        <v>27.185833968012187</v>
      </c>
      <c r="F6" s="3">
        <v>88</v>
      </c>
      <c r="G6" s="3">
        <v>77</v>
      </c>
      <c r="H6" s="3">
        <v>241</v>
      </c>
      <c r="I6" s="3">
        <v>235</v>
      </c>
    </row>
    <row r="7" spans="1:9">
      <c r="A7" s="3">
        <f t="shared" si="3"/>
        <v>5000</v>
      </c>
      <c r="B7" s="3">
        <v>34.200000000000003</v>
      </c>
      <c r="C7" s="6">
        <f t="shared" si="0"/>
        <v>17.986746607762701</v>
      </c>
      <c r="D7" s="6">
        <f t="shared" si="1"/>
        <v>25.222500000000004</v>
      </c>
      <c r="E7" s="6">
        <f t="shared" si="2"/>
        <v>24.01228103579589</v>
      </c>
      <c r="F7" s="3">
        <v>89</v>
      </c>
      <c r="G7" s="3">
        <v>78</v>
      </c>
      <c r="H7" s="3">
        <v>202</v>
      </c>
      <c r="I7" s="3">
        <v>215</v>
      </c>
    </row>
    <row r="8" spans="1:9">
      <c r="A8" s="3">
        <f t="shared" si="3"/>
        <v>6000</v>
      </c>
      <c r="B8" s="3">
        <v>22.8</v>
      </c>
      <c r="C8" s="6">
        <f t="shared" si="0"/>
        <v>14.38939728621016</v>
      </c>
      <c r="D8" s="6">
        <f t="shared" si="1"/>
        <v>16.815000000000001</v>
      </c>
      <c r="E8" s="6">
        <f t="shared" si="2"/>
        <v>19.209824828636712</v>
      </c>
      <c r="F8" s="3">
        <v>81</v>
      </c>
      <c r="G8" s="3">
        <v>77</v>
      </c>
      <c r="H8" s="3">
        <v>198</v>
      </c>
      <c r="I8" s="3">
        <v>204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77</v>
      </c>
      <c r="G9" s="3">
        <v>58</v>
      </c>
      <c r="H9" s="3">
        <v>189</v>
      </c>
      <c r="I9" s="3">
        <v>200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17" sqref="J1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22.8</v>
      </c>
      <c r="C3" s="6">
        <f t="shared" ref="C3:C9" si="0">(A3*B3)/9507</f>
        <v>2.3982328810350269</v>
      </c>
      <c r="D3" s="6">
        <f t="shared" ref="D3:D9" si="1">SUM(B3*0.7375)</f>
        <v>16.815000000000001</v>
      </c>
      <c r="E3" s="6">
        <f t="shared" ref="E3:E9" si="2">SUM(A3*D3)/5252</f>
        <v>3.2016374714394518</v>
      </c>
      <c r="F3" s="3">
        <v>75</v>
      </c>
      <c r="G3" s="3">
        <v>78</v>
      </c>
      <c r="H3" s="3">
        <v>33</v>
      </c>
      <c r="I3" s="3">
        <v>170</v>
      </c>
    </row>
    <row r="4" spans="1:9">
      <c r="A4" s="3">
        <f t="shared" ref="A4:A9" si="3">A3+1000</f>
        <v>2000</v>
      </c>
      <c r="B4" s="3">
        <v>26.8</v>
      </c>
      <c r="C4" s="6">
        <f t="shared" si="0"/>
        <v>5.6379509834858528</v>
      </c>
      <c r="D4" s="6">
        <f t="shared" si="1"/>
        <v>19.765000000000001</v>
      </c>
      <c r="E4" s="6">
        <f t="shared" si="2"/>
        <v>7.5266565118050268</v>
      </c>
      <c r="F4" s="3">
        <v>82</v>
      </c>
      <c r="G4" s="3">
        <v>77</v>
      </c>
      <c r="H4" s="3">
        <v>105</v>
      </c>
      <c r="I4" s="3">
        <v>192</v>
      </c>
    </row>
    <row r="5" spans="1:9">
      <c r="A5" s="3">
        <f t="shared" si="3"/>
        <v>3000</v>
      </c>
      <c r="B5" s="3">
        <v>27.2</v>
      </c>
      <c r="C5" s="6">
        <f t="shared" si="0"/>
        <v>8.5831492584411482</v>
      </c>
      <c r="D5" s="6">
        <f t="shared" si="1"/>
        <v>20.060000000000002</v>
      </c>
      <c r="E5" s="6">
        <f t="shared" si="2"/>
        <v>11.458492003046461</v>
      </c>
      <c r="F5" s="3">
        <v>86</v>
      </c>
      <c r="G5" s="3">
        <v>78</v>
      </c>
      <c r="H5" s="3">
        <v>175</v>
      </c>
      <c r="I5" s="3">
        <v>202</v>
      </c>
    </row>
    <row r="6" spans="1:9">
      <c r="A6" s="3">
        <f t="shared" si="3"/>
        <v>4000</v>
      </c>
      <c r="B6" s="3">
        <v>25.2</v>
      </c>
      <c r="C6" s="6">
        <f t="shared" si="0"/>
        <v>10.602713789839067</v>
      </c>
      <c r="D6" s="6">
        <f t="shared" si="1"/>
        <v>18.585000000000001</v>
      </c>
      <c r="E6" s="6">
        <f t="shared" si="2"/>
        <v>14.154607768469155</v>
      </c>
      <c r="F6" s="3">
        <v>83</v>
      </c>
      <c r="G6" s="3">
        <v>78</v>
      </c>
      <c r="H6" s="3">
        <v>180</v>
      </c>
      <c r="I6" s="3">
        <v>224</v>
      </c>
    </row>
    <row r="7" spans="1:9">
      <c r="A7" s="3">
        <f t="shared" si="3"/>
        <v>5000</v>
      </c>
      <c r="B7" s="3">
        <v>21</v>
      </c>
      <c r="C7" s="6">
        <f t="shared" si="0"/>
        <v>11.04449353108236</v>
      </c>
      <c r="D7" s="6">
        <f t="shared" si="1"/>
        <v>15.487500000000001</v>
      </c>
      <c r="E7" s="6">
        <f t="shared" si="2"/>
        <v>14.744383092155369</v>
      </c>
      <c r="F7" s="3">
        <v>82</v>
      </c>
      <c r="G7" s="3">
        <v>77</v>
      </c>
      <c r="H7" s="3">
        <v>216</v>
      </c>
      <c r="I7" s="3">
        <v>238</v>
      </c>
    </row>
    <row r="8" spans="1:9">
      <c r="A8" s="3">
        <f t="shared" si="3"/>
        <v>6000</v>
      </c>
      <c r="B8" s="3">
        <v>16.600000000000001</v>
      </c>
      <c r="C8" s="6">
        <f t="shared" si="0"/>
        <v>10.476491006626699</v>
      </c>
      <c r="D8" s="6">
        <f t="shared" si="1"/>
        <v>12.242500000000001</v>
      </c>
      <c r="E8" s="6">
        <f t="shared" si="2"/>
        <v>13.986100533130239</v>
      </c>
      <c r="F8" s="3">
        <v>81</v>
      </c>
      <c r="G8" s="3">
        <v>78</v>
      </c>
      <c r="H8" s="3">
        <v>175</v>
      </c>
      <c r="I8" s="3">
        <v>205</v>
      </c>
    </row>
    <row r="9" spans="1:9">
      <c r="A9" s="3">
        <f t="shared" si="3"/>
        <v>7000</v>
      </c>
      <c r="B9" s="3">
        <v>12.8</v>
      </c>
      <c r="C9" s="6">
        <f t="shared" si="0"/>
        <v>9.4246344798569481</v>
      </c>
      <c r="D9" s="6">
        <f t="shared" si="1"/>
        <v>9.4400000000000013</v>
      </c>
      <c r="E9" s="6">
        <f t="shared" si="2"/>
        <v>12.581873571972585</v>
      </c>
      <c r="F9" s="3">
        <v>77</v>
      </c>
      <c r="G9" s="3">
        <v>78</v>
      </c>
      <c r="H9" s="3">
        <v>156</v>
      </c>
      <c r="I9" s="3">
        <v>179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2013-01-11T15:02:12Z</dcterms:modified>
</cp:coreProperties>
</file>