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E8"/>
  <c r="D8"/>
  <c r="C8"/>
  <c r="A8" l="1"/>
  <c r="E7"/>
  <c r="D7"/>
  <c r="C7"/>
  <c r="A7"/>
  <c r="D6"/>
  <c r="E6" s="1"/>
  <c r="C6" l="1"/>
  <c r="A6" l="1"/>
  <c r="E5"/>
  <c r="D5"/>
  <c r="C5"/>
  <c r="A5"/>
  <c r="D4" l="1"/>
  <c r="E4" s="1"/>
  <c r="C4"/>
  <c r="A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H1112" i="7" s="1"/>
  <c r="G1112"/>
  <c r="F1112"/>
  <c r="G1111"/>
  <c r="F1111"/>
  <c r="H1110" s="1"/>
  <c r="G1110"/>
  <c r="F1110"/>
  <c r="G1109"/>
  <c r="F1109"/>
  <c r="H1108" s="1"/>
  <c r="G1108"/>
  <c r="F1108"/>
  <c r="G1107"/>
  <c r="F1107"/>
  <c r="H1106" s="1"/>
  <c r="G1106"/>
  <c r="F1106"/>
  <c r="G1105"/>
  <c r="F1105"/>
  <c r="H1104" s="1"/>
  <c r="G1104"/>
  <c r="F1104"/>
  <c r="G1103"/>
  <c r="F1103"/>
  <c r="H1102" s="1"/>
  <c r="G1102"/>
  <c r="F1102"/>
  <c r="G1101"/>
  <c r="F1101"/>
  <c r="H1100" s="1"/>
  <c r="G1100"/>
  <c r="F1100"/>
  <c r="G1099"/>
  <c r="F1099"/>
  <c r="H1098" s="1"/>
  <c r="G1098"/>
  <c r="F1098"/>
  <c r="G1097"/>
  <c r="F1097"/>
  <c r="H1096" s="1"/>
  <c r="G1096"/>
  <c r="F1096"/>
  <c r="G1095"/>
  <c r="F1095"/>
  <c r="H1094" s="1"/>
  <c r="G1094"/>
  <c r="F1094"/>
  <c r="G1093"/>
  <c r="F1093"/>
  <c r="H1092" s="1"/>
  <c r="G1092"/>
  <c r="F1092"/>
  <c r="G1091"/>
  <c r="F1091"/>
  <c r="H1090" s="1"/>
  <c r="G1090"/>
  <c r="F1090"/>
  <c r="G1089"/>
  <c r="F1089"/>
  <c r="H1088" s="1"/>
  <c r="G1088"/>
  <c r="F1088"/>
  <c r="G1087"/>
  <c r="F1087"/>
  <c r="H1086" s="1"/>
  <c r="G1086"/>
  <c r="F1086"/>
  <c r="G1085"/>
  <c r="F1085"/>
  <c r="H1084" s="1"/>
  <c r="G1084"/>
  <c r="F1084"/>
  <c r="G1083"/>
  <c r="F1083"/>
  <c r="H1082" s="1"/>
  <c r="G1082"/>
  <c r="F1082"/>
  <c r="G1081"/>
  <c r="F1081"/>
  <c r="H1080" s="1"/>
  <c r="G1080"/>
  <c r="F1080"/>
  <c r="G1079"/>
  <c r="F1079"/>
  <c r="H1078" s="1"/>
  <c r="G1078"/>
  <c r="F1078"/>
  <c r="G1077"/>
  <c r="F1077"/>
  <c r="H1076" s="1"/>
  <c r="G1076"/>
  <c r="F1076"/>
  <c r="G1075"/>
  <c r="F1075"/>
  <c r="H1074" s="1"/>
  <c r="G1074"/>
  <c r="F1074"/>
  <c r="G1073"/>
  <c r="F1073"/>
  <c r="H1072" s="1"/>
  <c r="G1072"/>
  <c r="F1072"/>
  <c r="G1071"/>
  <c r="F1071"/>
  <c r="H1070" s="1"/>
  <c r="G1070"/>
  <c r="F1070"/>
  <c r="G1069"/>
  <c r="F1069"/>
  <c r="H1068" s="1"/>
  <c r="G1068"/>
  <c r="F1068"/>
  <c r="G1067"/>
  <c r="F1067"/>
  <c r="H1066" s="1"/>
  <c r="G1066"/>
  <c r="F1066"/>
  <c r="G1065"/>
  <c r="F1065"/>
  <c r="H1064" s="1"/>
  <c r="G1064"/>
  <c r="F1064"/>
  <c r="G1063"/>
  <c r="F1063"/>
  <c r="H1062" s="1"/>
  <c r="G1062"/>
  <c r="F1062"/>
  <c r="G1061"/>
  <c r="F1061"/>
  <c r="H1060" s="1"/>
  <c r="G1060"/>
  <c r="F1060"/>
  <c r="G1059"/>
  <c r="F1059"/>
  <c r="H1058" s="1"/>
  <c r="G1058"/>
  <c r="F1058"/>
  <c r="G1057"/>
  <c r="F1057"/>
  <c r="H1056" s="1"/>
  <c r="G1056"/>
  <c r="F1056"/>
  <c r="G1055"/>
  <c r="F1055"/>
  <c r="H1054" s="1"/>
  <c r="G1054"/>
  <c r="F1054"/>
  <c r="G1053"/>
  <c r="F1053"/>
  <c r="H1052" s="1"/>
  <c r="G1052"/>
  <c r="F1052"/>
  <c r="G1051"/>
  <c r="F1051"/>
  <c r="H1050" s="1"/>
  <c r="G1050"/>
  <c r="F1050"/>
  <c r="G1049"/>
  <c r="F1049"/>
  <c r="H1048" s="1"/>
  <c r="G1048"/>
  <c r="F1048"/>
  <c r="G1047"/>
  <c r="F1047"/>
  <c r="H1046" s="1"/>
  <c r="G1046"/>
  <c r="F1046"/>
  <c r="G1045"/>
  <c r="F1045"/>
  <c r="H1044" s="1"/>
  <c r="G1044"/>
  <c r="F1044"/>
  <c r="G1043"/>
  <c r="F1043"/>
  <c r="H1042" s="1"/>
  <c r="G1042"/>
  <c r="F1042"/>
  <c r="G1041"/>
  <c r="F1041"/>
  <c r="H1040" s="1"/>
  <c r="G1040"/>
  <c r="F1040"/>
  <c r="G1039"/>
  <c r="F1039"/>
  <c r="H1038" s="1"/>
  <c r="G1038"/>
  <c r="F1038"/>
  <c r="G1037"/>
  <c r="F1037"/>
  <c r="H1036" s="1"/>
  <c r="G1036"/>
  <c r="F1036"/>
  <c r="G1035"/>
  <c r="F1035"/>
  <c r="H1034" s="1"/>
  <c r="G1034"/>
  <c r="F1034"/>
  <c r="G1033"/>
  <c r="F1033"/>
  <c r="H1032" s="1"/>
  <c r="G1032"/>
  <c r="F1032"/>
  <c r="G1031"/>
  <c r="F1031"/>
  <c r="H1030" s="1"/>
  <c r="G1030"/>
  <c r="F1030"/>
  <c r="G1029"/>
  <c r="F1029"/>
  <c r="H1028" s="1"/>
  <c r="G1028"/>
  <c r="F1028"/>
  <c r="G1027"/>
  <c r="F1027"/>
  <c r="H1026" s="1"/>
  <c r="G1026"/>
  <c r="F1026"/>
  <c r="G1025"/>
  <c r="F1025"/>
  <c r="H1024" s="1"/>
  <c r="G1024"/>
  <c r="F1024"/>
  <c r="G1023"/>
  <c r="F1023"/>
  <c r="H1022" s="1"/>
  <c r="G1022"/>
  <c r="F1022"/>
  <c r="G1021"/>
  <c r="F1021"/>
  <c r="H1020" s="1"/>
  <c r="G1020"/>
  <c r="F1020"/>
  <c r="G1019"/>
  <c r="F1019"/>
  <c r="H1018" s="1"/>
  <c r="G1018"/>
  <c r="F1018"/>
  <c r="G1017"/>
  <c r="F1017"/>
  <c r="H1016" s="1"/>
  <c r="G1016"/>
  <c r="F1016"/>
  <c r="G1015"/>
  <c r="F1015"/>
  <c r="H1014" s="1"/>
  <c r="G1014"/>
  <c r="F1014"/>
  <c r="G1013"/>
  <c r="F1013"/>
  <c r="H1012" s="1"/>
  <c r="G1012"/>
  <c r="F1012"/>
  <c r="G1011"/>
  <c r="F1011"/>
  <c r="H1010" s="1"/>
  <c r="G1010"/>
  <c r="F1010"/>
  <c r="G1009"/>
  <c r="F1009"/>
  <c r="H1008" s="1"/>
  <c r="G1008"/>
  <c r="F1008"/>
  <c r="G1007"/>
  <c r="F1007"/>
  <c r="H1006" s="1"/>
  <c r="G1006"/>
  <c r="F1006"/>
  <c r="G1005"/>
  <c r="F1005"/>
  <c r="H1004" s="1"/>
  <c r="G1004"/>
  <c r="F1004"/>
  <c r="G1003"/>
  <c r="F1003"/>
  <c r="H1002" s="1"/>
  <c r="G1002"/>
  <c r="F1002"/>
  <c r="G1001"/>
  <c r="F1001"/>
  <c r="H1000" s="1"/>
  <c r="G1000"/>
  <c r="F1000"/>
  <c r="G999"/>
  <c r="F999"/>
  <c r="H998" s="1"/>
  <c r="G998"/>
  <c r="F998"/>
  <c r="G997"/>
  <c r="F997"/>
  <c r="H996" s="1"/>
  <c r="G996"/>
  <c r="F996"/>
  <c r="G995"/>
  <c r="F995"/>
  <c r="H994" s="1"/>
  <c r="G994"/>
  <c r="F994"/>
  <c r="G993"/>
  <c r="F993"/>
  <c r="H992" s="1"/>
  <c r="G992"/>
  <c r="F992"/>
  <c r="G991"/>
  <c r="F991"/>
  <c r="H990" s="1"/>
  <c r="G990"/>
  <c r="F990"/>
  <c r="G989"/>
  <c r="F989"/>
  <c r="H988" s="1"/>
  <c r="G988"/>
  <c r="F988"/>
  <c r="G987"/>
  <c r="F987"/>
  <c r="H986" s="1"/>
  <c r="G986"/>
  <c r="F986"/>
  <c r="G985"/>
  <c r="F985"/>
  <c r="H984" s="1"/>
  <c r="G984"/>
  <c r="F984"/>
  <c r="G983"/>
  <c r="F983"/>
  <c r="H982" s="1"/>
  <c r="G982"/>
  <c r="F982"/>
  <c r="G981"/>
  <c r="F981"/>
  <c r="H980" s="1"/>
  <c r="G980"/>
  <c r="F980"/>
  <c r="G979"/>
  <c r="F979"/>
  <c r="H978" s="1"/>
  <c r="G978"/>
  <c r="F978"/>
  <c r="G977"/>
  <c r="F977"/>
  <c r="H976" s="1"/>
  <c r="G976"/>
  <c r="F976"/>
  <c r="G975"/>
  <c r="F975"/>
  <c r="H974" s="1"/>
  <c r="G974"/>
  <c r="F974"/>
  <c r="G973"/>
  <c r="F973"/>
  <c r="H972" s="1"/>
  <c r="G972"/>
  <c r="F972"/>
  <c r="G971"/>
  <c r="F971"/>
  <c r="H970" s="1"/>
  <c r="G970"/>
  <c r="F970"/>
  <c r="G969"/>
  <c r="F969"/>
  <c r="H968" s="1"/>
  <c r="G968"/>
  <c r="F968"/>
  <c r="G967"/>
  <c r="F967"/>
  <c r="H966" s="1"/>
  <c r="G966"/>
  <c r="F966"/>
  <c r="G965"/>
  <c r="F965"/>
  <c r="H964" s="1"/>
  <c r="G964"/>
  <c r="F964"/>
  <c r="G963"/>
  <c r="F963"/>
  <c r="H962" s="1"/>
  <c r="G962"/>
  <c r="F962"/>
  <c r="G961"/>
  <c r="F961"/>
  <c r="H960" s="1"/>
  <c r="G960"/>
  <c r="F960"/>
  <c r="G959"/>
  <c r="F959"/>
  <c r="H958" s="1"/>
  <c r="G958"/>
  <c r="F958"/>
  <c r="G957"/>
  <c r="F957"/>
  <c r="H956" s="1"/>
  <c r="G956"/>
  <c r="F956"/>
  <c r="G955"/>
  <c r="F955"/>
  <c r="H954" s="1"/>
  <c r="G954"/>
  <c r="F954"/>
  <c r="G953"/>
  <c r="F953"/>
  <c r="H952" s="1"/>
  <c r="G952"/>
  <c r="F952"/>
  <c r="G951"/>
  <c r="F951"/>
  <c r="H950" s="1"/>
  <c r="G950"/>
  <c r="F950"/>
  <c r="G949"/>
  <c r="F949"/>
  <c r="H948" s="1"/>
  <c r="G948"/>
  <c r="F948"/>
  <c r="G947"/>
  <c r="F947"/>
  <c r="H946" s="1"/>
  <c r="G946"/>
  <c r="F946"/>
  <c r="G945"/>
  <c r="F945"/>
  <c r="H944" s="1"/>
  <c r="G944"/>
  <c r="F944"/>
  <c r="G943"/>
  <c r="F943"/>
  <c r="H942" s="1"/>
  <c r="G942"/>
  <c r="F942"/>
  <c r="G941"/>
  <c r="F941"/>
  <c r="H940" s="1"/>
  <c r="G940"/>
  <c r="F940"/>
  <c r="G939"/>
  <c r="F939"/>
  <c r="H938" s="1"/>
  <c r="G938"/>
  <c r="F938"/>
  <c r="G937"/>
  <c r="F937"/>
  <c r="H936" s="1"/>
  <c r="G936"/>
  <c r="F936"/>
  <c r="G935"/>
  <c r="F935"/>
  <c r="H934" s="1"/>
  <c r="G934"/>
  <c r="F934"/>
  <c r="G933"/>
  <c r="F933"/>
  <c r="H932" s="1"/>
  <c r="G932"/>
  <c r="F932"/>
  <c r="G931"/>
  <c r="F931"/>
  <c r="H930" s="1"/>
  <c r="G930"/>
  <c r="F930"/>
  <c r="G929"/>
  <c r="F929"/>
  <c r="H928" s="1"/>
  <c r="G928"/>
  <c r="F928"/>
  <c r="G927"/>
  <c r="F927"/>
  <c r="H926" s="1"/>
  <c r="G926"/>
  <c r="F926"/>
  <c r="G925"/>
  <c r="F925"/>
  <c r="H924" s="1"/>
  <c r="G924"/>
  <c r="F924"/>
  <c r="G923"/>
  <c r="F923"/>
  <c r="H922" s="1"/>
  <c r="G922"/>
  <c r="F922"/>
  <c r="G921"/>
  <c r="F921"/>
  <c r="H920" s="1"/>
  <c r="G920"/>
  <c r="F920"/>
  <c r="G919"/>
  <c r="F919"/>
  <c r="H918" s="1"/>
  <c r="G918"/>
  <c r="F918"/>
  <c r="G917"/>
  <c r="F917"/>
  <c r="H916" s="1"/>
  <c r="G916"/>
  <c r="F916"/>
  <c r="G915"/>
  <c r="F915"/>
  <c r="H914" s="1"/>
  <c r="G914"/>
  <c r="F914"/>
  <c r="G913"/>
  <c r="F913"/>
  <c r="H912" s="1"/>
  <c r="G912"/>
  <c r="F912"/>
  <c r="G911"/>
  <c r="F911"/>
  <c r="H910" s="1"/>
  <c r="G910"/>
  <c r="F910"/>
  <c r="G909"/>
  <c r="F909"/>
  <c r="H908" s="1"/>
  <c r="G908"/>
  <c r="F908"/>
  <c r="G907"/>
  <c r="F907"/>
  <c r="H906" s="1"/>
  <c r="G906"/>
  <c r="F906"/>
  <c r="G905"/>
  <c r="F905"/>
  <c r="H904" s="1"/>
  <c r="G904"/>
  <c r="F904"/>
  <c r="G903"/>
  <c r="F903"/>
  <c r="H902" s="1"/>
  <c r="G902"/>
  <c r="F902"/>
  <c r="G901"/>
  <c r="F901"/>
  <c r="H900" s="1"/>
  <c r="G900"/>
  <c r="F900"/>
  <c r="G899"/>
  <c r="F899"/>
  <c r="H898" s="1"/>
  <c r="G898"/>
  <c r="F898"/>
  <c r="G897"/>
  <c r="F897"/>
  <c r="H896" s="1"/>
  <c r="G896"/>
  <c r="F896"/>
  <c r="G895"/>
  <c r="F895"/>
  <c r="H894" s="1"/>
  <c r="G894"/>
  <c r="F894"/>
  <c r="G893"/>
  <c r="F893"/>
  <c r="H892" s="1"/>
  <c r="G892"/>
  <c r="F892"/>
  <c r="G891"/>
  <c r="F891"/>
  <c r="H890" s="1"/>
  <c r="G890"/>
  <c r="F890"/>
  <c r="G889"/>
  <c r="F889"/>
  <c r="H888" s="1"/>
  <c r="G888"/>
  <c r="F888"/>
  <c r="G887"/>
  <c r="F887"/>
  <c r="H886" s="1"/>
  <c r="G886"/>
  <c r="F886"/>
  <c r="G885"/>
  <c r="F885"/>
  <c r="H884" s="1"/>
  <c r="G884"/>
  <c r="F884"/>
  <c r="G883"/>
  <c r="F883"/>
  <c r="H882" s="1"/>
  <c r="G882"/>
  <c r="F882"/>
  <c r="G881"/>
  <c r="F881"/>
  <c r="H880" s="1"/>
  <c r="G880"/>
  <c r="F880"/>
  <c r="G879"/>
  <c r="F879"/>
  <c r="H878" s="1"/>
  <c r="G878"/>
  <c r="F878"/>
  <c r="G877"/>
  <c r="F877"/>
  <c r="H876" s="1"/>
  <c r="G876"/>
  <c r="F876"/>
  <c r="G875"/>
  <c r="F875"/>
  <c r="H874" s="1"/>
  <c r="G874"/>
  <c r="F874"/>
  <c r="G873"/>
  <c r="F873"/>
  <c r="H872" s="1"/>
  <c r="G872"/>
  <c r="F872"/>
  <c r="G871"/>
  <c r="F871"/>
  <c r="H870" s="1"/>
  <c r="G870"/>
  <c r="F870"/>
  <c r="G869"/>
  <c r="F869"/>
  <c r="H868" s="1"/>
  <c r="G868"/>
  <c r="F868"/>
  <c r="G867"/>
  <c r="F867"/>
  <c r="H866" s="1"/>
  <c r="G866"/>
  <c r="F866"/>
  <c r="G865"/>
  <c r="F865"/>
  <c r="H864" s="1"/>
  <c r="G864"/>
  <c r="F864"/>
  <c r="G863"/>
  <c r="F863"/>
  <c r="H862" s="1"/>
  <c r="G862"/>
  <c r="F862"/>
  <c r="G861"/>
  <c r="F861"/>
  <c r="H860" s="1"/>
  <c r="G860"/>
  <c r="F860"/>
  <c r="G859"/>
  <c r="F859"/>
  <c r="H858" s="1"/>
  <c r="G858"/>
  <c r="F858"/>
  <c r="G857"/>
  <c r="F857"/>
  <c r="H856" s="1"/>
  <c r="G856"/>
  <c r="F856"/>
  <c r="G855"/>
  <c r="F855"/>
  <c r="H854" s="1"/>
  <c r="G854"/>
  <c r="F854"/>
  <c r="G853"/>
  <c r="F853"/>
  <c r="H852" s="1"/>
  <c r="G852"/>
  <c r="F852"/>
  <c r="G851"/>
  <c r="F851"/>
  <c r="H850" s="1"/>
  <c r="G850"/>
  <c r="F850"/>
  <c r="G849"/>
  <c r="F849"/>
  <c r="H848" s="1"/>
  <c r="G848"/>
  <c r="F848"/>
  <c r="G847"/>
  <c r="F847"/>
  <c r="H846" s="1"/>
  <c r="G846"/>
  <c r="F846"/>
  <c r="G845"/>
  <c r="F845"/>
  <c r="H844" s="1"/>
  <c r="G844"/>
  <c r="F844"/>
  <c r="G843"/>
  <c r="F843"/>
  <c r="H842" s="1"/>
  <c r="G842"/>
  <c r="F842"/>
  <c r="G841"/>
  <c r="F841"/>
  <c r="H840" s="1"/>
  <c r="G840"/>
  <c r="F840"/>
  <c r="G839"/>
  <c r="F839"/>
  <c r="H838" s="1"/>
  <c r="G838"/>
  <c r="F838"/>
  <c r="G837"/>
  <c r="F837"/>
  <c r="H836" s="1"/>
  <c r="G836"/>
  <c r="F836"/>
  <c r="G835"/>
  <c r="F835"/>
  <c r="H834" s="1"/>
  <c r="G834"/>
  <c r="F834"/>
  <c r="G833"/>
  <c r="F833"/>
  <c r="H832" s="1"/>
  <c r="G832"/>
  <c r="F832"/>
  <c r="G831"/>
  <c r="F831"/>
  <c r="H830" s="1"/>
  <c r="G830"/>
  <c r="F830"/>
  <c r="G829"/>
  <c r="F829"/>
  <c r="H828" s="1"/>
  <c r="G828"/>
  <c r="F828"/>
  <c r="G827"/>
  <c r="F827"/>
  <c r="H826" s="1"/>
  <c r="G826"/>
  <c r="F826"/>
  <c r="G825"/>
  <c r="F825"/>
  <c r="H824" s="1"/>
  <c r="G824"/>
  <c r="F824"/>
  <c r="G823"/>
  <c r="F823"/>
  <c r="H822" s="1"/>
  <c r="G822"/>
  <c r="F822"/>
  <c r="G821"/>
  <c r="F821"/>
  <c r="H820" s="1"/>
  <c r="G820"/>
  <c r="F820"/>
  <c r="G819"/>
  <c r="F819"/>
  <c r="H818" s="1"/>
  <c r="G818"/>
  <c r="F818"/>
  <c r="G817"/>
  <c r="F817"/>
  <c r="H816" s="1"/>
  <c r="G816"/>
  <c r="F816"/>
  <c r="G815"/>
  <c r="F815"/>
  <c r="H814" s="1"/>
  <c r="G814"/>
  <c r="F814"/>
  <c r="G813"/>
  <c r="F813"/>
  <c r="H812" s="1"/>
  <c r="G812"/>
  <c r="F812"/>
  <c r="G811"/>
  <c r="F811"/>
  <c r="H810" s="1"/>
  <c r="G810"/>
  <c r="F810"/>
  <c r="G809"/>
  <c r="F809"/>
  <c r="H808" s="1"/>
  <c r="G808"/>
  <c r="F808"/>
  <c r="G807"/>
  <c r="F807"/>
  <c r="H806" s="1"/>
  <c r="G806"/>
  <c r="F806"/>
  <c r="G805"/>
  <c r="F805"/>
  <c r="H804" s="1"/>
  <c r="G804"/>
  <c r="F804"/>
  <c r="G803"/>
  <c r="F803"/>
  <c r="H802" s="1"/>
  <c r="G802"/>
  <c r="F802"/>
  <c r="G801"/>
  <c r="F801"/>
  <c r="H800" s="1"/>
  <c r="G800"/>
  <c r="F800"/>
  <c r="G799"/>
  <c r="F799"/>
  <c r="H798" s="1"/>
  <c r="G798"/>
  <c r="F798"/>
  <c r="G797"/>
  <c r="F797"/>
  <c r="H796" s="1"/>
  <c r="G796"/>
  <c r="F796"/>
  <c r="G795"/>
  <c r="F795"/>
  <c r="H794" s="1"/>
  <c r="G794"/>
  <c r="F794"/>
  <c r="G793"/>
  <c r="F793"/>
  <c r="H792" s="1"/>
  <c r="G792"/>
  <c r="F792"/>
  <c r="G791"/>
  <c r="F791"/>
  <c r="H790" s="1"/>
  <c r="G790"/>
  <c r="F790"/>
  <c r="G789"/>
  <c r="F789"/>
  <c r="H788" s="1"/>
  <c r="G788"/>
  <c r="F788"/>
  <c r="G787"/>
  <c r="F787"/>
  <c r="H786" s="1"/>
  <c r="G786"/>
  <c r="F786"/>
  <c r="G785"/>
  <c r="F785"/>
  <c r="H784" s="1"/>
  <c r="G784"/>
  <c r="F784"/>
  <c r="G783"/>
  <c r="F783"/>
  <c r="H782" s="1"/>
  <c r="G782"/>
  <c r="F782"/>
  <c r="G781"/>
  <c r="F781"/>
  <c r="H780" s="1"/>
  <c r="G780"/>
  <c r="F780"/>
  <c r="G779"/>
  <c r="F779"/>
  <c r="H778" s="1"/>
  <c r="G778"/>
  <c r="F778"/>
  <c r="G777"/>
  <c r="F777"/>
  <c r="H776" s="1"/>
  <c r="G776"/>
  <c r="F776"/>
  <c r="G775"/>
  <c r="F775"/>
  <c r="H774" s="1"/>
  <c r="G774"/>
  <c r="F774"/>
  <c r="G773"/>
  <c r="F773"/>
  <c r="H772" s="1"/>
  <c r="G772"/>
  <c r="F772"/>
  <c r="G771"/>
  <c r="F771"/>
  <c r="H770" s="1"/>
  <c r="G770"/>
  <c r="F770"/>
  <c r="G769"/>
  <c r="F769"/>
  <c r="H768" s="1"/>
  <c r="G768"/>
  <c r="F768"/>
  <c r="G767"/>
  <c r="F767"/>
  <c r="H766" s="1"/>
  <c r="G766"/>
  <c r="F766"/>
  <c r="G765"/>
  <c r="F765"/>
  <c r="H764" s="1"/>
  <c r="G764"/>
  <c r="F764"/>
  <c r="G763"/>
  <c r="F763"/>
  <c r="H762" s="1"/>
  <c r="G762"/>
  <c r="F762"/>
  <c r="G761"/>
  <c r="F761"/>
  <c r="H760" s="1"/>
  <c r="G760"/>
  <c r="F760"/>
  <c r="G759"/>
  <c r="F759"/>
  <c r="H758" s="1"/>
  <c r="G758"/>
  <c r="F758"/>
  <c r="G757"/>
  <c r="F757"/>
  <c r="H756" s="1"/>
  <c r="G756"/>
  <c r="F756"/>
  <c r="G755"/>
  <c r="F755"/>
  <c r="H754" s="1"/>
  <c r="G754"/>
  <c r="F754"/>
  <c r="G753"/>
  <c r="F753"/>
  <c r="H752" s="1"/>
  <c r="G752"/>
  <c r="F752"/>
  <c r="G751"/>
  <c r="F751"/>
  <c r="H750" s="1"/>
  <c r="G750"/>
  <c r="F750"/>
  <c r="G749"/>
  <c r="F749"/>
  <c r="H748" s="1"/>
  <c r="G748"/>
  <c r="F748"/>
  <c r="G747"/>
  <c r="F747"/>
  <c r="H746" s="1"/>
  <c r="G746"/>
  <c r="F746"/>
  <c r="G745"/>
  <c r="F745"/>
  <c r="H744" s="1"/>
  <c r="G744"/>
  <c r="F744"/>
  <c r="G743"/>
  <c r="F743"/>
  <c r="H742" s="1"/>
  <c r="G742"/>
  <c r="F742"/>
  <c r="G741"/>
  <c r="F741"/>
  <c r="H740" s="1"/>
  <c r="G740"/>
  <c r="F740"/>
  <c r="G739"/>
  <c r="F739"/>
  <c r="H738" s="1"/>
  <c r="G738"/>
  <c r="F738"/>
  <c r="G737"/>
  <c r="F737"/>
  <c r="H736" s="1"/>
  <c r="G736"/>
  <c r="F736"/>
  <c r="G735"/>
  <c r="F735"/>
  <c r="H734" s="1"/>
  <c r="G734"/>
  <c r="F734"/>
  <c r="G733"/>
  <c r="F733"/>
  <c r="H732" s="1"/>
  <c r="G732"/>
  <c r="F732"/>
  <c r="G731"/>
  <c r="F731"/>
  <c r="H730" s="1"/>
  <c r="G730"/>
  <c r="F730"/>
  <c r="G729"/>
  <c r="F729"/>
  <c r="H728" s="1"/>
  <c r="G728"/>
  <c r="F728"/>
  <c r="G727"/>
  <c r="F727"/>
  <c r="H726" s="1"/>
  <c r="G726"/>
  <c r="F726"/>
  <c r="G725"/>
  <c r="F725"/>
  <c r="H724" s="1"/>
  <c r="G724"/>
  <c r="F724"/>
  <c r="G723"/>
  <c r="F723"/>
  <c r="H722" s="1"/>
  <c r="G722"/>
  <c r="F722"/>
  <c r="G721"/>
  <c r="F721"/>
  <c r="H720" s="1"/>
  <c r="G720"/>
  <c r="F720"/>
  <c r="G719"/>
  <c r="F719"/>
  <c r="H718" s="1"/>
  <c r="G718"/>
  <c r="F718"/>
  <c r="G717"/>
  <c r="F717"/>
  <c r="H716" s="1"/>
  <c r="G716"/>
  <c r="F716"/>
  <c r="G715"/>
  <c r="F715"/>
  <c r="H714" s="1"/>
  <c r="G714"/>
  <c r="F714"/>
  <c r="G713"/>
  <c r="F713"/>
  <c r="H712" s="1"/>
  <c r="G712"/>
  <c r="F712"/>
  <c r="G711"/>
  <c r="F711"/>
  <c r="H710" s="1"/>
  <c r="G710"/>
  <c r="F710"/>
  <c r="G709"/>
  <c r="F709"/>
  <c r="H708" s="1"/>
  <c r="G708"/>
  <c r="F708"/>
  <c r="G707"/>
  <c r="F707"/>
  <c r="H706" s="1"/>
  <c r="G706"/>
  <c r="F706"/>
  <c r="G705"/>
  <c r="F705"/>
  <c r="H704" s="1"/>
  <c r="G704"/>
  <c r="F704"/>
  <c r="G703"/>
  <c r="F703"/>
  <c r="H702" s="1"/>
  <c r="G702"/>
  <c r="F702"/>
  <c r="G701"/>
  <c r="F701"/>
  <c r="H700" s="1"/>
  <c r="G700"/>
  <c r="F700"/>
  <c r="G699"/>
  <c r="F699"/>
  <c r="H698" s="1"/>
  <c r="G698"/>
  <c r="F698"/>
  <c r="G697"/>
  <c r="F697"/>
  <c r="H696" s="1"/>
  <c r="G696"/>
  <c r="F696"/>
  <c r="G695"/>
  <c r="F695"/>
  <c r="H694" s="1"/>
  <c r="G694"/>
  <c r="F694"/>
  <c r="G693"/>
  <c r="F693"/>
  <c r="H692" s="1"/>
  <c r="G692"/>
  <c r="F692"/>
  <c r="G691"/>
  <c r="F691"/>
  <c r="H690" s="1"/>
  <c r="G690"/>
  <c r="F690"/>
  <c r="G689"/>
  <c r="F689"/>
  <c r="H688" s="1"/>
  <c r="G688"/>
  <c r="F688"/>
  <c r="G687"/>
  <c r="F687"/>
  <c r="H686" s="1"/>
  <c r="G686"/>
  <c r="F686"/>
  <c r="G685"/>
  <c r="F685"/>
  <c r="H684" s="1"/>
  <c r="G684"/>
  <c r="F684"/>
  <c r="G683"/>
  <c r="F683"/>
  <c r="H682" s="1"/>
  <c r="G682"/>
  <c r="F682"/>
  <c r="G681"/>
  <c r="F681"/>
  <c r="H680" s="1"/>
  <c r="G680"/>
  <c r="F680"/>
  <c r="G679"/>
  <c r="F679"/>
  <c r="H678" s="1"/>
  <c r="G678"/>
  <c r="F678"/>
  <c r="G677"/>
  <c r="F677"/>
  <c r="H676" s="1"/>
  <c r="G676"/>
  <c r="F676"/>
  <c r="G675"/>
  <c r="F675"/>
  <c r="H674" s="1"/>
  <c r="G674"/>
  <c r="F674"/>
  <c r="G673"/>
  <c r="F673"/>
  <c r="H672" s="1"/>
  <c r="G672"/>
  <c r="F672"/>
  <c r="G671"/>
  <c r="F671"/>
  <c r="H670" s="1"/>
  <c r="G670"/>
  <c r="F670"/>
  <c r="G669"/>
  <c r="F669"/>
  <c r="H668" s="1"/>
  <c r="G668"/>
  <c r="F668"/>
  <c r="G667"/>
  <c r="F667"/>
  <c r="H666" s="1"/>
  <c r="G666"/>
  <c r="F666"/>
  <c r="G665"/>
  <c r="F665"/>
  <c r="H664" s="1"/>
  <c r="G664"/>
  <c r="F664"/>
  <c r="G663"/>
  <c r="F663"/>
  <c r="H662" s="1"/>
  <c r="G662"/>
  <c r="F662"/>
  <c r="G661"/>
  <c r="F661"/>
  <c r="H660" s="1"/>
  <c r="G660"/>
  <c r="F660"/>
  <c r="G659"/>
  <c r="F659"/>
  <c r="H658" s="1"/>
  <c r="G658"/>
  <c r="F658"/>
  <c r="G657"/>
  <c r="F657"/>
  <c r="H656" s="1"/>
  <c r="G656"/>
  <c r="F656"/>
  <c r="G655"/>
  <c r="F655"/>
  <c r="H654" s="1"/>
  <c r="G654"/>
  <c r="F654"/>
  <c r="G653"/>
  <c r="F653"/>
  <c r="H652" s="1"/>
  <c r="G652"/>
  <c r="F652"/>
  <c r="G651"/>
  <c r="F651"/>
  <c r="H650" s="1"/>
  <c r="G650"/>
  <c r="F650"/>
  <c r="G649"/>
  <c r="F649"/>
  <c r="H648" s="1"/>
  <c r="G648"/>
  <c r="F648"/>
  <c r="G647"/>
  <c r="F647"/>
  <c r="H646" s="1"/>
  <c r="G646"/>
  <c r="F646"/>
  <c r="G645"/>
  <c r="F645"/>
  <c r="H644" s="1"/>
  <c r="G644"/>
  <c r="F644"/>
  <c r="G643"/>
  <c r="F643"/>
  <c r="H642" s="1"/>
  <c r="G642"/>
  <c r="F642"/>
  <c r="G641"/>
  <c r="F641"/>
  <c r="H640" s="1"/>
  <c r="G640"/>
  <c r="F640"/>
  <c r="G639"/>
  <c r="F639"/>
  <c r="H638" s="1"/>
  <c r="G638"/>
  <c r="F638"/>
  <c r="G637"/>
  <c r="F637"/>
  <c r="H636" s="1"/>
  <c r="G636"/>
  <c r="F636"/>
  <c r="G635"/>
  <c r="F635"/>
  <c r="H634" s="1"/>
  <c r="G634"/>
  <c r="F634"/>
  <c r="G633"/>
  <c r="F633"/>
  <c r="H632" s="1"/>
  <c r="G632"/>
  <c r="F632"/>
  <c r="G631"/>
  <c r="F631"/>
  <c r="H630" s="1"/>
  <c r="G630"/>
  <c r="F630"/>
  <c r="G629"/>
  <c r="F629"/>
  <c r="H628" s="1"/>
  <c r="G628"/>
  <c r="F628"/>
  <c r="G627"/>
  <c r="F627"/>
  <c r="H626" s="1"/>
  <c r="G626"/>
  <c r="F626"/>
  <c r="G625"/>
  <c r="F625"/>
  <c r="H624" s="1"/>
  <c r="G624"/>
  <c r="F624"/>
  <c r="G623"/>
  <c r="F623"/>
  <c r="H622" s="1"/>
  <c r="G622"/>
  <c r="F622"/>
  <c r="G621"/>
  <c r="F621"/>
  <c r="H620" s="1"/>
  <c r="G620"/>
  <c r="F620"/>
  <c r="G619"/>
  <c r="F619"/>
  <c r="H618" s="1"/>
  <c r="G618"/>
  <c r="F618"/>
  <c r="G617"/>
  <c r="F617"/>
  <c r="H616" s="1"/>
  <c r="G616"/>
  <c r="F616"/>
  <c r="G615"/>
  <c r="F615"/>
  <c r="H614" s="1"/>
  <c r="G614"/>
  <c r="F614"/>
  <c r="G613"/>
  <c r="F613"/>
  <c r="H612" s="1"/>
  <c r="G612"/>
  <c r="F612"/>
  <c r="G611"/>
  <c r="F611"/>
  <c r="H610" s="1"/>
  <c r="G610"/>
  <c r="F610"/>
  <c r="G609"/>
  <c r="F609"/>
  <c r="H608" s="1"/>
  <c r="G608"/>
  <c r="F608"/>
  <c r="G607"/>
  <c r="F607"/>
  <c r="H606" s="1"/>
  <c r="G606"/>
  <c r="F606"/>
  <c r="G605"/>
  <c r="F605"/>
  <c r="H604" s="1"/>
  <c r="G604"/>
  <c r="F604"/>
  <c r="G603"/>
  <c r="F603"/>
  <c r="H602" s="1"/>
  <c r="G602"/>
  <c r="F602"/>
  <c r="G601"/>
  <c r="F601"/>
  <c r="H600" s="1"/>
  <c r="G600"/>
  <c r="F600"/>
  <c r="G599"/>
  <c r="F599"/>
  <c r="H598" s="1"/>
  <c r="G598"/>
  <c r="F598"/>
  <c r="G597"/>
  <c r="F597"/>
  <c r="H596" s="1"/>
  <c r="G596"/>
  <c r="F596"/>
  <c r="G595"/>
  <c r="F595"/>
  <c r="H594" s="1"/>
  <c r="G594"/>
  <c r="F594"/>
  <c r="G593"/>
  <c r="F593"/>
  <c r="H592" s="1"/>
  <c r="G592"/>
  <c r="F592"/>
  <c r="G591"/>
  <c r="F591"/>
  <c r="H590" s="1"/>
  <c r="G590"/>
  <c r="F590"/>
  <c r="G589"/>
  <c r="F589"/>
  <c r="H588" s="1"/>
  <c r="G588"/>
  <c r="F588"/>
  <c r="G587"/>
  <c r="F587"/>
  <c r="H586" s="1"/>
  <c r="G586"/>
  <c r="F586"/>
  <c r="G585"/>
  <c r="F585"/>
  <c r="H584" s="1"/>
  <c r="G584"/>
  <c r="F584"/>
  <c r="G583"/>
  <c r="F583"/>
  <c r="H582" s="1"/>
  <c r="G582"/>
  <c r="F582"/>
  <c r="G581"/>
  <c r="F581"/>
  <c r="H580" s="1"/>
  <c r="G580"/>
  <c r="F580"/>
  <c r="G579"/>
  <c r="F579"/>
  <c r="H578" s="1"/>
  <c r="G578"/>
  <c r="F578"/>
  <c r="G577"/>
  <c r="F577"/>
  <c r="H576" s="1"/>
  <c r="G576"/>
  <c r="F576"/>
  <c r="G575"/>
  <c r="F575"/>
  <c r="H574" s="1"/>
  <c r="G574"/>
  <c r="F574"/>
  <c r="G573"/>
  <c r="F573"/>
  <c r="H572" s="1"/>
  <c r="G572"/>
  <c r="F572"/>
  <c r="G571"/>
  <c r="F571"/>
  <c r="H570" s="1"/>
  <c r="G570"/>
  <c r="F570"/>
  <c r="G569"/>
  <c r="F569"/>
  <c r="H568" s="1"/>
  <c r="G568"/>
  <c r="F568"/>
  <c r="G567"/>
  <c r="F567"/>
  <c r="H566" s="1"/>
  <c r="G566"/>
  <c r="F566"/>
  <c r="G565"/>
  <c r="F565"/>
  <c r="H564" s="1"/>
  <c r="G564"/>
  <c r="F564"/>
  <c r="G563"/>
  <c r="F563"/>
  <c r="H562" s="1"/>
  <c r="G562"/>
  <c r="F562"/>
  <c r="G561"/>
  <c r="F561"/>
  <c r="H560" s="1"/>
  <c r="G560"/>
  <c r="F560"/>
  <c r="G559"/>
  <c r="F559"/>
  <c r="H558" s="1"/>
  <c r="G558"/>
  <c r="F558"/>
  <c r="G557"/>
  <c r="F557"/>
  <c r="H556" s="1"/>
  <c r="G556"/>
  <c r="F556"/>
  <c r="G555"/>
  <c r="F555"/>
  <c r="H554" s="1"/>
  <c r="G554"/>
  <c r="F554"/>
  <c r="G553"/>
  <c r="F553"/>
  <c r="H552" s="1"/>
  <c r="G552"/>
  <c r="F552"/>
  <c r="G551"/>
  <c r="F551"/>
  <c r="H550" s="1"/>
  <c r="G550"/>
  <c r="F550"/>
  <c r="G549"/>
  <c r="F549"/>
  <c r="H548" s="1"/>
  <c r="G548"/>
  <c r="F548"/>
  <c r="G547"/>
  <c r="F547"/>
  <c r="H546" s="1"/>
  <c r="G546"/>
  <c r="F546"/>
  <c r="G545"/>
  <c r="F545"/>
  <c r="H544" s="1"/>
  <c r="G544"/>
  <c r="F544"/>
  <c r="G543"/>
  <c r="F543"/>
  <c r="H542" s="1"/>
  <c r="G542"/>
  <c r="F542"/>
  <c r="G541"/>
  <c r="F541"/>
  <c r="H540" s="1"/>
  <c r="G540"/>
  <c r="F540"/>
  <c r="G539"/>
  <c r="F539"/>
  <c r="H538" s="1"/>
  <c r="G538"/>
  <c r="F538"/>
  <c r="G537"/>
  <c r="F537"/>
  <c r="H536" s="1"/>
  <c r="G536"/>
  <c r="F536"/>
  <c r="G535"/>
  <c r="F535"/>
  <c r="H534" s="1"/>
  <c r="G534"/>
  <c r="F534"/>
  <c r="G533"/>
  <c r="F533"/>
  <c r="H532" s="1"/>
  <c r="G532"/>
  <c r="F532"/>
  <c r="G531"/>
  <c r="F531"/>
  <c r="H530" s="1"/>
  <c r="G530"/>
  <c r="F530"/>
  <c r="G529"/>
  <c r="F529"/>
  <c r="H528" s="1"/>
  <c r="G528"/>
  <c r="F528"/>
  <c r="G527"/>
  <c r="F527"/>
  <c r="H526" s="1"/>
  <c r="G526"/>
  <c r="F526"/>
  <c r="G525"/>
  <c r="F525"/>
  <c r="H524" s="1"/>
  <c r="G524"/>
  <c r="F524"/>
  <c r="G523"/>
  <c r="F523"/>
  <c r="H522" s="1"/>
  <c r="G522"/>
  <c r="F522"/>
  <c r="G521"/>
  <c r="F521"/>
  <c r="H520" s="1"/>
  <c r="G520"/>
  <c r="F520"/>
  <c r="G519"/>
  <c r="F519"/>
  <c r="H518" s="1"/>
  <c r="G518"/>
  <c r="F518"/>
  <c r="G517"/>
  <c r="F517"/>
  <c r="H516" s="1"/>
  <c r="G516"/>
  <c r="F516"/>
  <c r="G515"/>
  <c r="F515"/>
  <c r="H514" s="1"/>
  <c r="G514"/>
  <c r="F514"/>
  <c r="G513"/>
  <c r="F513"/>
  <c r="H512" s="1"/>
  <c r="G512"/>
  <c r="F512"/>
  <c r="G511"/>
  <c r="F511"/>
  <c r="H510" s="1"/>
  <c r="G510"/>
  <c r="F510"/>
  <c r="G509"/>
  <c r="F509"/>
  <c r="H508" s="1"/>
  <c r="G508"/>
  <c r="F508"/>
  <c r="G507"/>
  <c r="F507"/>
  <c r="H506" s="1"/>
  <c r="G506"/>
  <c r="F506"/>
  <c r="G505"/>
  <c r="F505"/>
  <c r="H504" s="1"/>
  <c r="G504"/>
  <c r="F504"/>
  <c r="G503"/>
  <c r="F503"/>
  <c r="H502" s="1"/>
  <c r="G502"/>
  <c r="F502"/>
  <c r="G501"/>
  <c r="F501"/>
  <c r="H500" s="1"/>
  <c r="G500"/>
  <c r="F500"/>
  <c r="G499"/>
  <c r="F499"/>
  <c r="H498" s="1"/>
  <c r="G498"/>
  <c r="F498"/>
  <c r="G497"/>
  <c r="F497"/>
  <c r="H496" s="1"/>
  <c r="G496"/>
  <c r="F496"/>
  <c r="G495"/>
  <c r="F495"/>
  <c r="H494" s="1"/>
  <c r="G494"/>
  <c r="F494"/>
  <c r="G493"/>
  <c r="F493"/>
  <c r="H492" s="1"/>
  <c r="G492"/>
  <c r="F492"/>
  <c r="G491"/>
  <c r="F491"/>
  <c r="H490" s="1"/>
  <c r="G490"/>
  <c r="F490"/>
  <c r="G489"/>
  <c r="F489"/>
  <c r="H488" s="1"/>
  <c r="G488"/>
  <c r="F488"/>
  <c r="G487"/>
  <c r="F487"/>
  <c r="H486" s="1"/>
  <c r="G486"/>
  <c r="F486"/>
  <c r="G485"/>
  <c r="F485"/>
  <c r="H484" s="1"/>
  <c r="G484"/>
  <c r="F484"/>
  <c r="G483"/>
  <c r="F483"/>
  <c r="H482" s="1"/>
  <c r="G482"/>
  <c r="F482"/>
  <c r="G481"/>
  <c r="F481"/>
  <c r="H480" s="1"/>
  <c r="G480"/>
  <c r="F480"/>
  <c r="G479"/>
  <c r="F479"/>
  <c r="H478" s="1"/>
  <c r="G478"/>
  <c r="F478"/>
  <c r="G477"/>
  <c r="F477"/>
  <c r="H476" s="1"/>
  <c r="G476"/>
  <c r="F476"/>
  <c r="G475"/>
  <c r="F475"/>
  <c r="H474" s="1"/>
  <c r="G474"/>
  <c r="F474"/>
  <c r="G473"/>
  <c r="F473"/>
  <c r="H472" s="1"/>
  <c r="G472"/>
  <c r="F472"/>
  <c r="G471"/>
  <c r="F471"/>
  <c r="H470" s="1"/>
  <c r="G470"/>
  <c r="F470"/>
  <c r="G469"/>
  <c r="F469"/>
  <c r="H468" s="1"/>
  <c r="G468"/>
  <c r="F468"/>
  <c r="G467"/>
  <c r="F467"/>
  <c r="H466" s="1"/>
  <c r="G466"/>
  <c r="F466"/>
  <c r="G465"/>
  <c r="F465"/>
  <c r="H464" s="1"/>
  <c r="G464"/>
  <c r="F464"/>
  <c r="G463"/>
  <c r="F463"/>
  <c r="H462" s="1"/>
  <c r="G462"/>
  <c r="F462"/>
  <c r="G461"/>
  <c r="F461"/>
  <c r="H460" s="1"/>
  <c r="G460"/>
  <c r="F460"/>
  <c r="G459"/>
  <c r="F459"/>
  <c r="H458" s="1"/>
  <c r="G458"/>
  <c r="F458"/>
  <c r="G457"/>
  <c r="F457"/>
  <c r="H456" s="1"/>
  <c r="G456"/>
  <c r="F456"/>
  <c r="G455"/>
  <c r="F455"/>
  <c r="H454" s="1"/>
  <c r="G454"/>
  <c r="F454"/>
  <c r="G453"/>
  <c r="F453"/>
  <c r="H452" s="1"/>
  <c r="G452"/>
  <c r="F452"/>
  <c r="G451"/>
  <c r="F451"/>
  <c r="H450" s="1"/>
  <c r="G450"/>
  <c r="F450"/>
  <c r="G449"/>
  <c r="F449"/>
  <c r="H448" s="1"/>
  <c r="G448"/>
  <c r="F448"/>
  <c r="G447"/>
  <c r="F447"/>
  <c r="H446" s="1"/>
  <c r="G446"/>
  <c r="F446"/>
  <c r="G445"/>
  <c r="F445"/>
  <c r="H444" s="1"/>
  <c r="G444"/>
  <c r="F444"/>
  <c r="G443"/>
  <c r="F443"/>
  <c r="H442" s="1"/>
  <c r="G442"/>
  <c r="F442"/>
  <c r="G441"/>
  <c r="F441"/>
  <c r="H440" s="1"/>
  <c r="G440"/>
  <c r="F440"/>
  <c r="G439"/>
  <c r="F439"/>
  <c r="H438" s="1"/>
  <c r="G438"/>
  <c r="F438"/>
  <c r="G437"/>
  <c r="F437"/>
  <c r="H436" s="1"/>
  <c r="G436"/>
  <c r="F436"/>
  <c r="G435"/>
  <c r="F435"/>
  <c r="H434" s="1"/>
  <c r="G434"/>
  <c r="F434"/>
  <c r="G433"/>
  <c r="F433"/>
  <c r="H432" s="1"/>
  <c r="G432"/>
  <c r="F432"/>
  <c r="G431"/>
  <c r="F431"/>
  <c r="H430" s="1"/>
  <c r="G430"/>
  <c r="F430"/>
  <c r="G429"/>
  <c r="F429"/>
  <c r="H428" s="1"/>
  <c r="G428"/>
  <c r="F428"/>
  <c r="G427"/>
  <c r="F427"/>
  <c r="H426" s="1"/>
  <c r="G426"/>
  <c r="F426"/>
  <c r="G425"/>
  <c r="F425"/>
  <c r="H424" s="1"/>
  <c r="G424"/>
  <c r="F424"/>
  <c r="G423"/>
  <c r="F423"/>
  <c r="H422" s="1"/>
  <c r="G422"/>
  <c r="F422"/>
  <c r="G421"/>
  <c r="F421"/>
  <c r="H420" s="1"/>
  <c r="G420"/>
  <c r="F420"/>
  <c r="G419"/>
  <c r="F419"/>
  <c r="H418" s="1"/>
  <c r="G418"/>
  <c r="F418"/>
  <c r="G417"/>
  <c r="F417"/>
  <c r="H416" s="1"/>
  <c r="G416"/>
  <c r="F416"/>
  <c r="G415"/>
  <c r="F415"/>
  <c r="H414" s="1"/>
  <c r="G414"/>
  <c r="F414"/>
  <c r="G413"/>
  <c r="F413"/>
  <c r="H412" s="1"/>
  <c r="G412"/>
  <c r="F412"/>
  <c r="G411"/>
  <c r="F411"/>
  <c r="H410" s="1"/>
  <c r="G410"/>
  <c r="F410"/>
  <c r="G409"/>
  <c r="F409"/>
  <c r="H408" s="1"/>
  <c r="G408"/>
  <c r="F408"/>
  <c r="G407"/>
  <c r="F407"/>
  <c r="H406" s="1"/>
  <c r="G406"/>
  <c r="F406"/>
  <c r="G405"/>
  <c r="F405"/>
  <c r="H404" s="1"/>
  <c r="G404"/>
  <c r="F404"/>
  <c r="G403"/>
  <c r="F403"/>
  <c r="H402" s="1"/>
  <c r="G402"/>
  <c r="F402"/>
  <c r="G401"/>
  <c r="F401"/>
  <c r="H400" s="1"/>
  <c r="G400"/>
  <c r="F400"/>
  <c r="G399"/>
  <c r="F399"/>
  <c r="H398" s="1"/>
  <c r="G398"/>
  <c r="F398"/>
  <c r="G397"/>
  <c r="F397"/>
  <c r="H396" s="1"/>
  <c r="G396"/>
  <c r="F396"/>
  <c r="G395"/>
  <c r="F395"/>
  <c r="H394" s="1"/>
  <c r="G394"/>
  <c r="F394"/>
  <c r="G393"/>
  <c r="F393"/>
  <c r="H392" s="1"/>
  <c r="G392"/>
  <c r="F392"/>
  <c r="G391"/>
  <c r="F391"/>
  <c r="H390" s="1"/>
  <c r="G390"/>
  <c r="F390"/>
  <c r="G389"/>
  <c r="F389"/>
  <c r="H388" s="1"/>
  <c r="G388"/>
  <c r="F388"/>
  <c r="G387"/>
  <c r="F387"/>
  <c r="H386" s="1"/>
  <c r="G386"/>
  <c r="F386"/>
  <c r="G385"/>
  <c r="F385"/>
  <c r="H384" s="1"/>
  <c r="G384"/>
  <c r="F384"/>
  <c r="G383"/>
  <c r="F383"/>
  <c r="H382" s="1"/>
  <c r="G382"/>
  <c r="F382"/>
  <c r="G381"/>
  <c r="F381"/>
  <c r="H380" s="1"/>
  <c r="G380"/>
  <c r="F380"/>
  <c r="G379"/>
  <c r="F379"/>
  <c r="H378" s="1"/>
  <c r="G378"/>
  <c r="F378"/>
  <c r="G377"/>
  <c r="F377"/>
  <c r="H376" s="1"/>
  <c r="G376"/>
  <c r="F376"/>
  <c r="G375"/>
  <c r="F375"/>
  <c r="H374" s="1"/>
  <c r="G374"/>
  <c r="F374"/>
  <c r="G373"/>
  <c r="F373"/>
  <c r="H372" s="1"/>
  <c r="G372"/>
  <c r="F372"/>
  <c r="G371"/>
  <c r="F371"/>
  <c r="H370" s="1"/>
  <c r="G370"/>
  <c r="F370"/>
  <c r="G369"/>
  <c r="F369"/>
  <c r="H368" s="1"/>
  <c r="G368"/>
  <c r="F368"/>
  <c r="G367"/>
  <c r="F367"/>
  <c r="H366" s="1"/>
  <c r="G366"/>
  <c r="F366"/>
  <c r="G365"/>
  <c r="F365"/>
  <c r="H364" s="1"/>
  <c r="G364"/>
  <c r="F364"/>
  <c r="G363"/>
  <c r="F363"/>
  <c r="H362" s="1"/>
  <c r="G362"/>
  <c r="F362"/>
  <c r="G361"/>
  <c r="F361"/>
  <c r="H360" s="1"/>
  <c r="G360"/>
  <c r="F360"/>
  <c r="G359"/>
  <c r="F359"/>
  <c r="H358" s="1"/>
  <c r="G358"/>
  <c r="F358"/>
  <c r="G357"/>
  <c r="F357"/>
  <c r="H356" s="1"/>
  <c r="G356"/>
  <c r="F356"/>
  <c r="G355"/>
  <c r="F355"/>
  <c r="H354" s="1"/>
  <c r="G354"/>
  <c r="F354"/>
  <c r="G353"/>
  <c r="F353"/>
  <c r="H352" s="1"/>
  <c r="G352"/>
  <c r="F352"/>
  <c r="G351"/>
  <c r="F351"/>
  <c r="H350" s="1"/>
  <c r="G350"/>
  <c r="F350"/>
  <c r="G349"/>
  <c r="F349"/>
  <c r="H348" s="1"/>
  <c r="G348"/>
  <c r="F348"/>
  <c r="G347"/>
  <c r="F347"/>
  <c r="H346" s="1"/>
  <c r="G346"/>
  <c r="F346"/>
  <c r="G345"/>
  <c r="F345"/>
  <c r="H344" s="1"/>
  <c r="G344"/>
  <c r="F344"/>
  <c r="G343"/>
  <c r="F343"/>
  <c r="H342" s="1"/>
  <c r="G342"/>
  <c r="F342"/>
  <c r="G341"/>
  <c r="F341"/>
  <c r="H340" s="1"/>
  <c r="G340"/>
  <c r="F340"/>
  <c r="G339"/>
  <c r="F339"/>
  <c r="H338" s="1"/>
  <c r="G338"/>
  <c r="F338"/>
  <c r="G337"/>
  <c r="F337"/>
  <c r="H336" s="1"/>
  <c r="G336"/>
  <c r="F336"/>
  <c r="G335"/>
  <c r="F335"/>
  <c r="H334" s="1"/>
  <c r="G334"/>
  <c r="F334"/>
  <c r="G333"/>
  <c r="F333"/>
  <c r="H332" s="1"/>
  <c r="G332"/>
  <c r="F332"/>
  <c r="G331"/>
  <c r="F331"/>
  <c r="H330" s="1"/>
  <c r="G330"/>
  <c r="F330"/>
  <c r="G329"/>
  <c r="F329"/>
  <c r="H328" s="1"/>
  <c r="G328"/>
  <c r="F328"/>
  <c r="G327"/>
  <c r="F327"/>
  <c r="H326" s="1"/>
  <c r="G326"/>
  <c r="F326"/>
  <c r="G325"/>
  <c r="F325"/>
  <c r="H324" s="1"/>
  <c r="G324"/>
  <c r="F324"/>
  <c r="G323"/>
  <c r="F323"/>
  <c r="H322" s="1"/>
  <c r="G322"/>
  <c r="F322"/>
  <c r="G321"/>
  <c r="F321"/>
  <c r="H320" s="1"/>
  <c r="G320"/>
  <c r="F320"/>
  <c r="G319"/>
  <c r="F319"/>
  <c r="H318" s="1"/>
  <c r="G318"/>
  <c r="F318"/>
  <c r="G317"/>
  <c r="F317"/>
  <c r="H316" s="1"/>
  <c r="G316"/>
  <c r="F316"/>
  <c r="G315"/>
  <c r="F315"/>
  <c r="H314" s="1"/>
  <c r="G314"/>
  <c r="F314"/>
  <c r="G313"/>
  <c r="F313"/>
  <c r="H312" s="1"/>
  <c r="G312"/>
  <c r="F312"/>
  <c r="G311"/>
  <c r="F311"/>
  <c r="H310" s="1"/>
  <c r="G310"/>
  <c r="F310"/>
  <c r="G309"/>
  <c r="F309"/>
  <c r="H308" s="1"/>
  <c r="G308"/>
  <c r="F308"/>
  <c r="G307"/>
  <c r="F307"/>
  <c r="H306" s="1"/>
  <c r="G306"/>
  <c r="F306"/>
  <c r="G305"/>
  <c r="F305"/>
  <c r="H304" s="1"/>
  <c r="G304"/>
  <c r="F304"/>
  <c r="G303"/>
  <c r="F303"/>
  <c r="H302" s="1"/>
  <c r="G302"/>
  <c r="F302"/>
  <c r="G301"/>
  <c r="F301"/>
  <c r="H300" s="1"/>
  <c r="G300"/>
  <c r="F300"/>
  <c r="G299"/>
  <c r="F299"/>
  <c r="H298" s="1"/>
  <c r="G298"/>
  <c r="F298"/>
  <c r="G297"/>
  <c r="F297"/>
  <c r="H296" s="1"/>
  <c r="G296"/>
  <c r="F296"/>
  <c r="G295"/>
  <c r="F295"/>
  <c r="H294" s="1"/>
  <c r="G294"/>
  <c r="F294"/>
  <c r="G293"/>
  <c r="F293"/>
  <c r="H292" s="1"/>
  <c r="G292"/>
  <c r="F292"/>
  <c r="G291"/>
  <c r="F291"/>
  <c r="H290" s="1"/>
  <c r="G290"/>
  <c r="F290"/>
  <c r="G289"/>
  <c r="F289"/>
  <c r="H288" s="1"/>
  <c r="G288"/>
  <c r="F288"/>
  <c r="G287"/>
  <c r="F287"/>
  <c r="H286" s="1"/>
  <c r="G286"/>
  <c r="F286"/>
  <c r="G285"/>
  <c r="F285"/>
  <c r="H284" s="1"/>
  <c r="G284"/>
  <c r="F284"/>
  <c r="G283"/>
  <c r="F283"/>
  <c r="H282" s="1"/>
  <c r="G282"/>
  <c r="F282"/>
  <c r="G281"/>
  <c r="F281"/>
  <c r="H280" s="1"/>
  <c r="G280"/>
  <c r="F280"/>
  <c r="G279"/>
  <c r="F279"/>
  <c r="H278" s="1"/>
  <c r="G278"/>
  <c r="F278"/>
  <c r="G277"/>
  <c r="F277"/>
  <c r="H276" s="1"/>
  <c r="G276"/>
  <c r="F276"/>
  <c r="G275"/>
  <c r="F275"/>
  <c r="H274" s="1"/>
  <c r="G274"/>
  <c r="F274"/>
  <c r="G273"/>
  <c r="F273"/>
  <c r="H272" s="1"/>
  <c r="G272"/>
  <c r="F272"/>
  <c r="G271"/>
  <c r="F271"/>
  <c r="H270" s="1"/>
  <c r="G270"/>
  <c r="F270"/>
  <c r="G269"/>
  <c r="F269"/>
  <c r="H268" s="1"/>
  <c r="G268"/>
  <c r="F268"/>
  <c r="G267"/>
  <c r="F267"/>
  <c r="H266" s="1"/>
  <c r="G266"/>
  <c r="F266"/>
  <c r="G265"/>
  <c r="F265"/>
  <c r="H264" s="1"/>
  <c r="G264"/>
  <c r="F264"/>
  <c r="G263"/>
  <c r="F263"/>
  <c r="H262" s="1"/>
  <c r="G262"/>
  <c r="F262"/>
  <c r="G261"/>
  <c r="F261"/>
  <c r="H260" s="1"/>
  <c r="G260"/>
  <c r="F260"/>
  <c r="G259"/>
  <c r="F259"/>
  <c r="H258" s="1"/>
  <c r="G258"/>
  <c r="F258"/>
  <c r="G257"/>
  <c r="F257"/>
  <c r="H256" s="1"/>
  <c r="G256"/>
  <c r="F256"/>
  <c r="G255"/>
  <c r="F255"/>
  <c r="H254" s="1"/>
  <c r="G254"/>
  <c r="F254"/>
  <c r="G253"/>
  <c r="F253"/>
  <c r="H252" s="1"/>
  <c r="G252"/>
  <c r="F252"/>
  <c r="G251"/>
  <c r="F251"/>
  <c r="H250" s="1"/>
  <c r="G250"/>
  <c r="F250"/>
  <c r="G249"/>
  <c r="F249"/>
  <c r="H248" s="1"/>
  <c r="G248"/>
  <c r="F248"/>
  <c r="G247"/>
  <c r="F247"/>
  <c r="H246" s="1"/>
  <c r="G246"/>
  <c r="F246"/>
  <c r="G245"/>
  <c r="F245"/>
  <c r="H244" s="1"/>
  <c r="G244"/>
  <c r="F244"/>
  <c r="G243"/>
  <c r="F243"/>
  <c r="H242" s="1"/>
  <c r="G242"/>
  <c r="F242"/>
  <c r="G241"/>
  <c r="F241"/>
  <c r="H240" s="1"/>
  <c r="G240"/>
  <c r="F240"/>
  <c r="G239"/>
  <c r="F239"/>
  <c r="H238" s="1"/>
  <c r="G238"/>
  <c r="F238"/>
  <c r="G237"/>
  <c r="F237"/>
  <c r="H236" s="1"/>
  <c r="G236"/>
  <c r="F236"/>
  <c r="G235"/>
  <c r="F235"/>
  <c r="H234" s="1"/>
  <c r="G234"/>
  <c r="F234"/>
  <c r="G233"/>
  <c r="F233"/>
  <c r="H232" s="1"/>
  <c r="G232"/>
  <c r="F232"/>
  <c r="G231"/>
  <c r="F231"/>
  <c r="H230" s="1"/>
  <c r="G230"/>
  <c r="F230"/>
  <c r="G229"/>
  <c r="F229"/>
  <c r="H228" s="1"/>
  <c r="G228"/>
  <c r="F228"/>
  <c r="G227"/>
  <c r="F227"/>
  <c r="H226" s="1"/>
  <c r="G226"/>
  <c r="F226"/>
  <c r="G225"/>
  <c r="F225"/>
  <c r="H224" s="1"/>
  <c r="G224"/>
  <c r="F224"/>
  <c r="G223"/>
  <c r="F223"/>
  <c r="H222" s="1"/>
  <c r="G222"/>
  <c r="F222"/>
  <c r="G221"/>
  <c r="F221"/>
  <c r="H220" s="1"/>
  <c r="G220"/>
  <c r="F220"/>
  <c r="G219"/>
  <c r="F219"/>
  <c r="H218" s="1"/>
  <c r="G218"/>
  <c r="F218"/>
  <c r="G217"/>
  <c r="F217"/>
  <c r="H216" s="1"/>
  <c r="G216"/>
  <c r="F216"/>
  <c r="G215"/>
  <c r="F215"/>
  <c r="H214" s="1"/>
  <c r="G214"/>
  <c r="F214"/>
  <c r="G213"/>
  <c r="F213"/>
  <c r="H212" s="1"/>
  <c r="G212"/>
  <c r="F212"/>
  <c r="G211"/>
  <c r="F211"/>
  <c r="H210" s="1"/>
  <c r="G210"/>
  <c r="F210"/>
  <c r="G209"/>
  <c r="F209"/>
  <c r="H208" s="1"/>
  <c r="G208"/>
  <c r="F208"/>
  <c r="G207"/>
  <c r="F207"/>
  <c r="H206" s="1"/>
  <c r="G206"/>
  <c r="F206"/>
  <c r="G205"/>
  <c r="F205"/>
  <c r="H204" s="1"/>
  <c r="G204"/>
  <c r="F204"/>
  <c r="G203"/>
  <c r="F203"/>
  <c r="H202" s="1"/>
  <c r="G202"/>
  <c r="F202"/>
  <c r="G201"/>
  <c r="F201"/>
  <c r="H200" s="1"/>
  <c r="G200"/>
  <c r="F200"/>
  <c r="G199"/>
  <c r="F199"/>
  <c r="H198" s="1"/>
  <c r="G198"/>
  <c r="F198"/>
  <c r="G197"/>
  <c r="F197"/>
  <c r="H196" s="1"/>
  <c r="G196"/>
  <c r="F196"/>
  <c r="G195"/>
  <c r="F195"/>
  <c r="H194" s="1"/>
  <c r="G194"/>
  <c r="F194"/>
  <c r="G193"/>
  <c r="F193"/>
  <c r="H192" s="1"/>
  <c r="G192"/>
  <c r="F192"/>
  <c r="G191"/>
  <c r="F191"/>
  <c r="H190" s="1"/>
  <c r="G190"/>
  <c r="F190"/>
  <c r="G189"/>
  <c r="F189"/>
  <c r="H188" s="1"/>
  <c r="G188"/>
  <c r="F188"/>
  <c r="G187"/>
  <c r="F187"/>
  <c r="H186" s="1"/>
  <c r="G186"/>
  <c r="F186"/>
  <c r="G185"/>
  <c r="F185"/>
  <c r="H184" s="1"/>
  <c r="G184"/>
  <c r="F184"/>
  <c r="G183"/>
  <c r="F183"/>
  <c r="H182" s="1"/>
  <c r="G182"/>
  <c r="F182"/>
  <c r="G181"/>
  <c r="F181"/>
  <c r="H180" s="1"/>
  <c r="G180"/>
  <c r="F180"/>
  <c r="G179"/>
  <c r="F179"/>
  <c r="H178" s="1"/>
  <c r="G178"/>
  <c r="F178"/>
  <c r="G177"/>
  <c r="F177"/>
  <c r="H176" s="1"/>
  <c r="G176"/>
  <c r="F176"/>
  <c r="G175"/>
  <c r="F175"/>
  <c r="H174" s="1"/>
  <c r="G174"/>
  <c r="F174"/>
  <c r="G173"/>
  <c r="F173"/>
  <c r="H172" s="1"/>
  <c r="G172"/>
  <c r="F172"/>
  <c r="G171"/>
  <c r="F171"/>
  <c r="H170" s="1"/>
  <c r="G170"/>
  <c r="F170"/>
  <c r="G169"/>
  <c r="F169"/>
  <c r="H168" s="1"/>
  <c r="G168"/>
  <c r="F168"/>
  <c r="G167"/>
  <c r="F167"/>
  <c r="H166" s="1"/>
  <c r="G166"/>
  <c r="F166"/>
  <c r="G165"/>
  <c r="F165"/>
  <c r="H164" s="1"/>
  <c r="G164"/>
  <c r="F164"/>
  <c r="G163"/>
  <c r="F163"/>
  <c r="H162" s="1"/>
  <c r="G162"/>
  <c r="F162"/>
  <c r="G161"/>
  <c r="F161"/>
  <c r="H160" s="1"/>
  <c r="G160"/>
  <c r="F160"/>
  <c r="G159"/>
  <c r="F159"/>
  <c r="H158" s="1"/>
  <c r="G158"/>
  <c r="F158"/>
  <c r="G157"/>
  <c r="F157"/>
  <c r="H156" s="1"/>
  <c r="G156"/>
  <c r="F156"/>
  <c r="G155"/>
  <c r="F155"/>
  <c r="H154" s="1"/>
  <c r="G154"/>
  <c r="F154"/>
  <c r="G153"/>
  <c r="F153"/>
  <c r="H152" s="1"/>
  <c r="G152"/>
  <c r="F152"/>
  <c r="G151"/>
  <c r="F151"/>
  <c r="H150" s="1"/>
  <c r="G150"/>
  <c r="F150"/>
  <c r="G149"/>
  <c r="F149"/>
  <c r="H148" s="1"/>
  <c r="G148"/>
  <c r="F148"/>
  <c r="G147"/>
  <c r="F147"/>
  <c r="H146" s="1"/>
  <c r="G146"/>
  <c r="F146"/>
  <c r="G145"/>
  <c r="F145"/>
  <c r="H144" s="1"/>
  <c r="G144"/>
  <c r="F144"/>
  <c r="G143"/>
  <c r="F143"/>
  <c r="H142" s="1"/>
  <c r="G142"/>
  <c r="F142"/>
  <c r="G141"/>
  <c r="F141"/>
  <c r="H140" s="1"/>
  <c r="G140"/>
  <c r="F140"/>
  <c r="G139"/>
  <c r="F139"/>
  <c r="H138" s="1"/>
  <c r="G138"/>
  <c r="F138"/>
  <c r="G137"/>
  <c r="F137"/>
  <c r="H136" s="1"/>
  <c r="G136"/>
  <c r="F136"/>
  <c r="G135"/>
  <c r="F135"/>
  <c r="H134" s="1"/>
  <c r="G134"/>
  <c r="F134"/>
  <c r="G133"/>
  <c r="F133"/>
  <c r="H132" s="1"/>
  <c r="G132"/>
  <c r="F132"/>
  <c r="G131"/>
  <c r="F131"/>
  <c r="H130" s="1"/>
  <c r="G130"/>
  <c r="F130"/>
  <c r="G129"/>
  <c r="F129"/>
  <c r="H128" s="1"/>
  <c r="G128"/>
  <c r="F128"/>
  <c r="G127"/>
  <c r="F127"/>
  <c r="H126" s="1"/>
  <c r="G126"/>
  <c r="F126"/>
  <c r="G125"/>
  <c r="F125"/>
  <c r="H124" s="1"/>
  <c r="G124"/>
  <c r="F124"/>
  <c r="G123"/>
  <c r="F123"/>
  <c r="H122" s="1"/>
  <c r="G122"/>
  <c r="F122"/>
  <c r="G121"/>
  <c r="F121"/>
  <c r="H120" s="1"/>
  <c r="G120"/>
  <c r="F120"/>
  <c r="G119"/>
  <c r="F119"/>
  <c r="H118" s="1"/>
  <c r="G118"/>
  <c r="F118"/>
  <c r="G117"/>
  <c r="F117"/>
  <c r="H116" s="1"/>
  <c r="G116"/>
  <c r="F116"/>
  <c r="G115"/>
  <c r="F115"/>
  <c r="H114" s="1"/>
  <c r="G114"/>
  <c r="F114"/>
  <c r="G113"/>
  <c r="F113"/>
  <c r="H112" s="1"/>
  <c r="G112"/>
  <c r="F112"/>
  <c r="G111"/>
  <c r="F111"/>
  <c r="H110" s="1"/>
  <c r="G110"/>
  <c r="F110"/>
  <c r="G109"/>
  <c r="F109"/>
  <c r="H108" s="1"/>
  <c r="G108"/>
  <c r="F108"/>
  <c r="G107"/>
  <c r="F107"/>
  <c r="H106" s="1"/>
  <c r="G106"/>
  <c r="F106"/>
  <c r="G105"/>
  <c r="F105"/>
  <c r="H104" s="1"/>
  <c r="G104"/>
  <c r="F104"/>
  <c r="G103"/>
  <c r="F103"/>
  <c r="H102" s="1"/>
  <c r="G102"/>
  <c r="F102"/>
  <c r="G101"/>
  <c r="F101"/>
  <c r="H100" s="1"/>
  <c r="G100"/>
  <c r="F100"/>
  <c r="G99"/>
  <c r="F99"/>
  <c r="H98" s="1"/>
  <c r="G98"/>
  <c r="F98"/>
  <c r="G97"/>
  <c r="F97"/>
  <c r="H96" s="1"/>
  <c r="G96"/>
  <c r="F96"/>
  <c r="G95"/>
  <c r="F95"/>
  <c r="H94" s="1"/>
  <c r="G94"/>
  <c r="F94"/>
  <c r="G93"/>
  <c r="F93"/>
  <c r="H92" s="1"/>
  <c r="G92"/>
  <c r="F92"/>
  <c r="G91"/>
  <c r="F91"/>
  <c r="H90" s="1"/>
  <c r="G90"/>
  <c r="F90"/>
  <c r="G89"/>
  <c r="F89"/>
  <c r="H88" s="1"/>
  <c r="G88"/>
  <c r="F88"/>
  <c r="G87"/>
  <c r="F87"/>
  <c r="H86" s="1"/>
  <c r="G86"/>
  <c r="F86"/>
  <c r="G85"/>
  <c r="F85"/>
  <c r="H84" s="1"/>
  <c r="G84"/>
  <c r="F84"/>
  <c r="G83"/>
  <c r="F83"/>
  <c r="H82" s="1"/>
  <c r="G82"/>
  <c r="F82"/>
  <c r="G81"/>
  <c r="F81"/>
  <c r="H80" s="1"/>
  <c r="G80"/>
  <c r="F80"/>
  <c r="G79"/>
  <c r="F79"/>
  <c r="H78" s="1"/>
  <c r="G78"/>
  <c r="F78"/>
  <c r="G77"/>
  <c r="F77"/>
  <c r="H76" s="1"/>
  <c r="G76"/>
  <c r="F76"/>
  <c r="G75"/>
  <c r="F75"/>
  <c r="H74" s="1"/>
  <c r="G74"/>
  <c r="F74"/>
  <c r="G73"/>
  <c r="F73"/>
  <c r="H72" s="1"/>
  <c r="G72"/>
  <c r="F72"/>
  <c r="G71"/>
  <c r="F71"/>
  <c r="H70" s="1"/>
  <c r="G70"/>
  <c r="F70"/>
  <c r="G69"/>
  <c r="F69"/>
  <c r="H68" s="1"/>
  <c r="G68"/>
  <c r="F68"/>
  <c r="G67"/>
  <c r="F67"/>
  <c r="H66" s="1"/>
  <c r="G66"/>
  <c r="F66"/>
  <c r="G65"/>
  <c r="F65"/>
  <c r="H64" s="1"/>
  <c r="G64"/>
  <c r="F64"/>
  <c r="G63"/>
  <c r="F63"/>
  <c r="H62" s="1"/>
  <c r="G62"/>
  <c r="F62"/>
  <c r="G61"/>
  <c r="F61"/>
  <c r="H60" s="1"/>
  <c r="G60"/>
  <c r="F60"/>
  <c r="G59"/>
  <c r="F59"/>
  <c r="H58" s="1"/>
  <c r="G58"/>
  <c r="F58"/>
  <c r="G57"/>
  <c r="F57"/>
  <c r="H56" s="1"/>
  <c r="G56"/>
  <c r="F56"/>
  <c r="G55"/>
  <c r="F55"/>
  <c r="H54" s="1"/>
  <c r="G54"/>
  <c r="F54"/>
  <c r="G53"/>
  <c r="F53"/>
  <c r="H52" s="1"/>
  <c r="G52"/>
  <c r="F52"/>
  <c r="G51"/>
  <c r="F51"/>
  <c r="H50" s="1"/>
  <c r="G50"/>
  <c r="F50"/>
  <c r="G49"/>
  <c r="F49"/>
  <c r="H48" s="1"/>
  <c r="G48"/>
  <c r="F48"/>
  <c r="G47"/>
  <c r="F47"/>
  <c r="H46" s="1"/>
  <c r="G46"/>
  <c r="F46"/>
  <c r="G45"/>
  <c r="F45"/>
  <c r="H44" s="1"/>
  <c r="G44"/>
  <c r="F44"/>
  <c r="G43"/>
  <c r="F43"/>
  <c r="H42" s="1"/>
  <c r="G42"/>
  <c r="F42"/>
  <c r="G41"/>
  <c r="F41"/>
  <c r="H40" s="1"/>
  <c r="G40"/>
  <c r="F40"/>
  <c r="G39"/>
  <c r="F39"/>
  <c r="H38" s="1"/>
  <c r="G38"/>
  <c r="F38"/>
  <c r="G37"/>
  <c r="F37"/>
  <c r="H36" s="1"/>
  <c r="G36"/>
  <c r="F36"/>
  <c r="G35"/>
  <c r="F35"/>
  <c r="H34" s="1"/>
  <c r="G34"/>
  <c r="F34"/>
  <c r="G33"/>
  <c r="F33"/>
  <c r="H32" s="1"/>
  <c r="G32"/>
  <c r="F32"/>
  <c r="G31"/>
  <c r="H31" s="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E3" i="16" l="1"/>
  <c r="E7" i="12"/>
  <c r="H35" i="7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109"/>
  <c r="H111"/>
  <c r="H113"/>
  <c r="H115"/>
  <c r="H117"/>
  <c r="H119"/>
  <c r="H121"/>
  <c r="H123"/>
  <c r="H125"/>
  <c r="H127"/>
  <c r="H129"/>
  <c r="H131"/>
  <c r="H133"/>
  <c r="H135"/>
  <c r="H137"/>
  <c r="H139"/>
  <c r="H141"/>
  <c r="H143"/>
  <c r="H145"/>
  <c r="H147"/>
  <c r="H149"/>
  <c r="H151"/>
  <c r="H153"/>
  <c r="H155"/>
  <c r="H157"/>
  <c r="H159"/>
  <c r="H161"/>
  <c r="H163"/>
  <c r="H165"/>
  <c r="H167"/>
  <c r="H169"/>
  <c r="H171"/>
  <c r="H173"/>
  <c r="H175"/>
  <c r="H177"/>
  <c r="H179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19"/>
  <c r="H221"/>
  <c r="H223"/>
  <c r="H225"/>
  <c r="H227"/>
  <c r="H229"/>
  <c r="H231"/>
  <c r="H233"/>
  <c r="H235"/>
  <c r="H237"/>
  <c r="H239"/>
  <c r="H241"/>
  <c r="H243"/>
  <c r="H245"/>
  <c r="H247"/>
  <c r="H249"/>
  <c r="H251"/>
  <c r="H253"/>
  <c r="H255"/>
  <c r="H257"/>
  <c r="H259"/>
  <c r="H261"/>
  <c r="H263"/>
  <c r="H265"/>
  <c r="H267"/>
  <c r="H269"/>
  <c r="H271"/>
  <c r="H273"/>
  <c r="H275"/>
  <c r="H277"/>
  <c r="H279"/>
  <c r="H281"/>
  <c r="H283"/>
  <c r="H285"/>
  <c r="H287"/>
  <c r="H289"/>
  <c r="H291"/>
  <c r="H293"/>
  <c r="H295"/>
  <c r="H297"/>
  <c r="H299"/>
  <c r="H301"/>
  <c r="H303"/>
  <c r="H305"/>
  <c r="H307"/>
  <c r="H309"/>
  <c r="H311"/>
  <c r="H313"/>
  <c r="H315"/>
  <c r="H317"/>
  <c r="H319"/>
  <c r="H321"/>
  <c r="H323"/>
  <c r="H325"/>
  <c r="H327"/>
  <c r="H329"/>
  <c r="H331"/>
  <c r="H333"/>
  <c r="H335"/>
  <c r="H337"/>
  <c r="H339"/>
  <c r="H341"/>
  <c r="H343"/>
  <c r="H345"/>
  <c r="H347"/>
  <c r="H349"/>
  <c r="H351"/>
  <c r="H353"/>
  <c r="H355"/>
  <c r="H357"/>
  <c r="H359"/>
  <c r="H361"/>
  <c r="H363"/>
  <c r="H365"/>
  <c r="H367"/>
  <c r="H369"/>
  <c r="H371"/>
  <c r="H373"/>
  <c r="H375"/>
  <c r="H377"/>
  <c r="H379"/>
  <c r="H381"/>
  <c r="H383"/>
  <c r="H385"/>
  <c r="H387"/>
  <c r="H389"/>
  <c r="H391"/>
  <c r="H393"/>
  <c r="H395"/>
  <c r="H397"/>
  <c r="H399"/>
  <c r="H401"/>
  <c r="H403"/>
  <c r="H405"/>
  <c r="H407"/>
  <c r="H409"/>
  <c r="H411"/>
  <c r="H413"/>
  <c r="H415"/>
  <c r="H417"/>
  <c r="H419"/>
  <c r="H421"/>
  <c r="H423"/>
  <c r="H425"/>
  <c r="H427"/>
  <c r="H429"/>
  <c r="H431"/>
  <c r="H433"/>
  <c r="H435"/>
  <c r="H437"/>
  <c r="H439"/>
  <c r="H441"/>
  <c r="H443"/>
  <c r="H445"/>
  <c r="H447"/>
  <c r="H449"/>
  <c r="H451"/>
  <c r="H453"/>
  <c r="H455"/>
  <c r="H457"/>
  <c r="H459"/>
  <c r="H461"/>
  <c r="H463"/>
  <c r="H465"/>
  <c r="H467"/>
  <c r="H469"/>
  <c r="H471"/>
  <c r="H473"/>
  <c r="H475"/>
  <c r="H477"/>
  <c r="H479"/>
  <c r="H481"/>
  <c r="H483"/>
  <c r="H485"/>
  <c r="H487"/>
  <c r="H489"/>
  <c r="H491"/>
  <c r="H493"/>
  <c r="H495"/>
  <c r="H497"/>
  <c r="H499"/>
  <c r="H501"/>
  <c r="H503"/>
  <c r="H505"/>
  <c r="H507"/>
  <c r="H509"/>
  <c r="H511"/>
  <c r="H513"/>
  <c r="H515"/>
  <c r="H517"/>
  <c r="H519"/>
  <c r="H521"/>
  <c r="H523"/>
  <c r="H525"/>
  <c r="H527"/>
  <c r="H529"/>
  <c r="H531"/>
  <c r="H533"/>
  <c r="H535"/>
  <c r="H537"/>
  <c r="H539"/>
  <c r="H541"/>
  <c r="H543"/>
  <c r="H545"/>
  <c r="H547"/>
  <c r="H549"/>
  <c r="H551"/>
  <c r="H553"/>
  <c r="H555"/>
  <c r="H557"/>
  <c r="H559"/>
  <c r="H561"/>
  <c r="H563"/>
  <c r="H565"/>
  <c r="H567"/>
  <c r="H569"/>
  <c r="H571"/>
  <c r="H573"/>
  <c r="H575"/>
  <c r="H577"/>
  <c r="H579"/>
  <c r="H581"/>
  <c r="H583"/>
  <c r="H585"/>
  <c r="H587"/>
  <c r="H589"/>
  <c r="H591"/>
  <c r="H593"/>
  <c r="H595"/>
  <c r="H597"/>
  <c r="H599"/>
  <c r="H601"/>
  <c r="H603"/>
  <c r="H605"/>
  <c r="H607"/>
  <c r="H609"/>
  <c r="H611"/>
  <c r="H613"/>
  <c r="H615"/>
  <c r="H617"/>
  <c r="H619"/>
  <c r="H621"/>
  <c r="H623"/>
  <c r="H625"/>
  <c r="H627"/>
  <c r="H629"/>
  <c r="H631"/>
  <c r="H633"/>
  <c r="H635"/>
  <c r="H637"/>
  <c r="H639"/>
  <c r="H641"/>
  <c r="H643"/>
  <c r="H645"/>
  <c r="H647"/>
  <c r="H649"/>
  <c r="H651"/>
  <c r="H653"/>
  <c r="H655"/>
  <c r="H657"/>
  <c r="H659"/>
  <c r="H661"/>
  <c r="H663"/>
  <c r="H665"/>
  <c r="H667"/>
  <c r="H669"/>
  <c r="H671"/>
  <c r="H673"/>
  <c r="H675"/>
  <c r="H677"/>
  <c r="H679"/>
  <c r="H681"/>
  <c r="H683"/>
  <c r="H685"/>
  <c r="H687"/>
  <c r="H689"/>
  <c r="H691"/>
  <c r="H693"/>
  <c r="H695"/>
  <c r="H697"/>
  <c r="H699"/>
  <c r="H701"/>
  <c r="H703"/>
  <c r="H705"/>
  <c r="H707"/>
  <c r="H709"/>
  <c r="H711"/>
  <c r="H713"/>
  <c r="H715"/>
  <c r="H717"/>
  <c r="H719"/>
  <c r="H721"/>
  <c r="H723"/>
  <c r="H725"/>
  <c r="H727"/>
  <c r="H729"/>
  <c r="H731"/>
  <c r="H733"/>
  <c r="H735"/>
  <c r="H737"/>
  <c r="H739"/>
  <c r="H741"/>
  <c r="H743"/>
  <c r="H745"/>
  <c r="H747"/>
  <c r="H749"/>
  <c r="H751"/>
  <c r="H753"/>
  <c r="H755"/>
  <c r="H757"/>
  <c r="H759"/>
  <c r="H761"/>
  <c r="H763"/>
  <c r="H765"/>
  <c r="H767"/>
  <c r="H769"/>
  <c r="H771"/>
  <c r="H773"/>
  <c r="H775"/>
  <c r="H777"/>
  <c r="H779"/>
  <c r="H781"/>
  <c r="H783"/>
  <c r="H785"/>
  <c r="H787"/>
  <c r="H789"/>
  <c r="H791"/>
  <c r="H793"/>
  <c r="H795"/>
  <c r="H797"/>
  <c r="H799"/>
  <c r="H801"/>
  <c r="H803"/>
  <c r="H805"/>
  <c r="H807"/>
  <c r="H809"/>
  <c r="H811"/>
  <c r="H813"/>
  <c r="H815"/>
  <c r="H817"/>
  <c r="H819"/>
  <c r="H821"/>
  <c r="H823"/>
  <c r="H825"/>
  <c r="H827"/>
  <c r="H829"/>
  <c r="H831"/>
  <c r="H833"/>
  <c r="H835"/>
  <c r="H837"/>
  <c r="H839"/>
  <c r="H841"/>
  <c r="H843"/>
  <c r="H845"/>
  <c r="H847"/>
  <c r="H849"/>
  <c r="H851"/>
  <c r="H853"/>
  <c r="H855"/>
  <c r="H857"/>
  <c r="H859"/>
  <c r="H861"/>
  <c r="H863"/>
  <c r="H865"/>
  <c r="H867"/>
  <c r="H869"/>
  <c r="H871"/>
  <c r="H873"/>
  <c r="H875"/>
  <c r="H877"/>
  <c r="H879"/>
  <c r="H881"/>
  <c r="H883"/>
  <c r="H885"/>
  <c r="H887"/>
  <c r="H889"/>
  <c r="H891"/>
  <c r="H893"/>
  <c r="H895"/>
  <c r="H897"/>
  <c r="H899"/>
  <c r="H901"/>
  <c r="H903"/>
  <c r="H905"/>
  <c r="H907"/>
  <c r="H909"/>
  <c r="H911"/>
  <c r="H913"/>
  <c r="H915"/>
  <c r="H917"/>
  <c r="H919"/>
  <c r="H921"/>
  <c r="H923"/>
  <c r="H925"/>
  <c r="H927"/>
  <c r="H929"/>
  <c r="H931"/>
  <c r="H933"/>
  <c r="H935"/>
  <c r="H937"/>
  <c r="H939"/>
  <c r="H941"/>
  <c r="H943"/>
  <c r="H945"/>
  <c r="H947"/>
  <c r="H949"/>
  <c r="H951"/>
  <c r="H953"/>
  <c r="H955"/>
  <c r="H957"/>
  <c r="H959"/>
  <c r="H961"/>
  <c r="H963"/>
  <c r="H965"/>
  <c r="H967"/>
  <c r="H969"/>
  <c r="H971"/>
  <c r="H973"/>
  <c r="H975"/>
  <c r="H977"/>
  <c r="H979"/>
  <c r="H981"/>
  <c r="H983"/>
  <c r="H985"/>
  <c r="H987"/>
  <c r="H989"/>
  <c r="H991"/>
  <c r="H993"/>
  <c r="H995"/>
  <c r="H997"/>
  <c r="H999"/>
  <c r="H1001"/>
  <c r="H1003"/>
  <c r="H1005"/>
  <c r="H1007"/>
  <c r="H1009"/>
  <c r="H1011"/>
  <c r="H1013"/>
  <c r="H1015"/>
  <c r="H1017"/>
  <c r="H1019"/>
  <c r="H1021"/>
  <c r="H1023"/>
  <c r="H1025"/>
  <c r="H1027"/>
  <c r="H1029"/>
  <c r="H1031"/>
  <c r="H1033"/>
  <c r="H1035"/>
  <c r="H1037"/>
  <c r="H1039"/>
  <c r="H1041"/>
  <c r="H1043"/>
  <c r="H1045"/>
  <c r="H1047"/>
  <c r="H1049"/>
  <c r="H1051"/>
  <c r="H1053"/>
  <c r="H1055"/>
  <c r="H1057"/>
  <c r="H1059"/>
  <c r="H1061"/>
  <c r="H1063"/>
  <c r="H1065"/>
  <c r="H1067"/>
  <c r="H1069"/>
  <c r="H1071"/>
  <c r="H1073"/>
  <c r="H1075"/>
  <c r="H1077"/>
  <c r="H1079"/>
  <c r="H1081"/>
  <c r="H1083"/>
  <c r="H1085"/>
  <c r="H1087"/>
  <c r="H1089"/>
  <c r="H1091"/>
  <c r="H1093"/>
  <c r="H1095"/>
  <c r="H1097"/>
  <c r="H1099"/>
  <c r="H1101"/>
  <c r="H1103"/>
  <c r="H1105"/>
  <c r="H1107"/>
  <c r="H1109"/>
  <c r="H1111"/>
  <c r="H5"/>
  <c r="H7"/>
  <c r="H9"/>
  <c r="H11"/>
  <c r="H13"/>
  <c r="H15"/>
  <c r="H17"/>
  <c r="H19"/>
  <c r="H21"/>
  <c r="H23"/>
  <c r="H25"/>
  <c r="H27"/>
  <c r="H30"/>
  <c r="H6"/>
  <c r="H8"/>
  <c r="H10"/>
  <c r="H12"/>
  <c r="H14"/>
  <c r="H16"/>
  <c r="H18"/>
  <c r="H20"/>
  <c r="H22"/>
  <c r="H24"/>
  <c r="H26"/>
  <c r="H28"/>
  <c r="H29"/>
  <c r="H33"/>
  <c r="G4"/>
  <c r="H4" s="1"/>
  <c r="F4"/>
  <c r="G3"/>
  <c r="F3"/>
  <c r="H3" l="1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<sst xmlns="http://schemas.openxmlformats.org/spreadsheetml/2006/main" count="43" uniqueCount="13">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</sst>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42"/>
          <c:y val="0.16203746590499721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6"/>
            <c:marker>
              <c:symbol val="diamond"/>
              <c:size val="8"/>
            </c:marker>
          </c:dPt>
          <c:dPt>
            <c:idx val="30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8166812481773112E-2"/>
                  <c:y val="-3.770692879076389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8.3351881014873189E-2"/>
                  <c:y val="2.9831197570891897E-2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0.1094334208223972"/>
                  <c:y val="-3.5528279553291131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Torque= 3.54</a:t>
                    </a:r>
                  </a:p>
                </c:rich>
              </c:tx>
              <c:dLblPos val="r"/>
              <c:showVal val="1"/>
            </c:dLbl>
            <c:dLbl>
              <c:idx val="33"/>
              <c:dLblPos val="b"/>
              <c:showVal val="1"/>
            </c:dLbl>
            <c:delete val="1"/>
            <c:dLblPos val="b"/>
          </c:dLbls>
          <c:xVal>
            <c:numRef>
              <c:f>'Peak data'!$D$3:$D$1666</c:f>
              <c:numCache>
                <c:formatCode>General</c:formatCode>
                <c:ptCount val="1650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data'!$G$3:$G$1666</c:f>
              <c:numCache>
                <c:formatCode>0.00</c:formatCode>
                <c:ptCount val="1650"/>
                <c:pt idx="0">
                  <c:v>119.77000000000001</c:v>
                </c:pt>
                <c:pt idx="1">
                  <c:v>117.2625</c:v>
                </c:pt>
                <c:pt idx="2">
                  <c:v>114.75500000000001</c:v>
                </c:pt>
                <c:pt idx="3">
                  <c:v>113.87</c:v>
                </c:pt>
                <c:pt idx="4">
                  <c:v>114.75500000000001</c:v>
                </c:pt>
                <c:pt idx="5">
                  <c:v>115.49250000000001</c:v>
                </c:pt>
                <c:pt idx="6">
                  <c:v>114.75500000000001</c:v>
                </c:pt>
                <c:pt idx="7">
                  <c:v>110.47750000000002</c:v>
                </c:pt>
                <c:pt idx="8">
                  <c:v>96.317499999999995</c:v>
                </c:pt>
                <c:pt idx="9">
                  <c:v>79.502499999999998</c:v>
                </c:pt>
                <c:pt idx="10">
                  <c:v>67.850000000000009</c:v>
                </c:pt>
                <c:pt idx="11">
                  <c:v>56.935000000000002</c:v>
                </c:pt>
                <c:pt idx="12">
                  <c:v>48.675000000000004</c:v>
                </c:pt>
                <c:pt idx="13">
                  <c:v>41.152500000000003</c:v>
                </c:pt>
                <c:pt idx="14">
                  <c:v>35.252499999999998</c:v>
                </c:pt>
                <c:pt idx="15">
                  <c:v>30.237500000000001</c:v>
                </c:pt>
                <c:pt idx="16">
                  <c:v>26.844999999999999</c:v>
                </c:pt>
                <c:pt idx="17">
                  <c:v>22.715000000000003</c:v>
                </c:pt>
                <c:pt idx="18">
                  <c:v>20.2075</c:v>
                </c:pt>
                <c:pt idx="19">
                  <c:v>17.700000000000003</c:v>
                </c:pt>
                <c:pt idx="20">
                  <c:v>16.077500000000001</c:v>
                </c:pt>
                <c:pt idx="21">
                  <c:v>14.307499999999999</c:v>
                </c:pt>
                <c:pt idx="22">
                  <c:v>12.685</c:v>
                </c:pt>
                <c:pt idx="23">
                  <c:v>11.0625</c:v>
                </c:pt>
                <c:pt idx="24">
                  <c:v>10.177500000000002</c:v>
                </c:pt>
                <c:pt idx="25">
                  <c:v>9.2925000000000004</c:v>
                </c:pt>
                <c:pt idx="26">
                  <c:v>7.6700000000000008</c:v>
                </c:pt>
                <c:pt idx="27">
                  <c:v>6.0474999999999994</c:v>
                </c:pt>
                <c:pt idx="28">
                  <c:v>5.1625000000000005</c:v>
                </c:pt>
                <c:pt idx="29">
                  <c:v>4.2774999999999999</c:v>
                </c:pt>
                <c:pt idx="30">
                  <c:v>3.54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axId val="49694208"/>
        <c:axId val="4969612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7"/>
            <c:marker>
              <c:symbol val="circle"/>
              <c:size val="8"/>
            </c:marker>
          </c:dPt>
          <c:dPt>
            <c:idx val="30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7"/>
              <c:layout>
                <c:manualLayout>
                  <c:x val="-3.5555555555555556E-2"/>
                  <c:y val="4.575163398692815E-2"/>
                </c:manualLayout>
              </c:layout>
              <c:showVal val="1"/>
            </c:dLbl>
            <c:dLbl>
              <c:idx val="30"/>
              <c:layout>
                <c:manualLayout>
                  <c:x val="-8.8888888888888906E-2"/>
                  <c:y val="-5.2287581699346421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Horsepower= 5.06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data'!$D$3:$D$4666</c:f>
              <c:numCache>
                <c:formatCode>General</c:formatCode>
                <c:ptCount val="4650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data'!$H$3:$H$1666</c:f>
              <c:numCache>
                <c:formatCode>0.00</c:formatCode>
                <c:ptCount val="1650"/>
                <c:pt idx="0">
                  <c:v>2.4857063975628333</c:v>
                </c:pt>
                <c:pt idx="1">
                  <c:v>7.5689237433358727</c:v>
                </c:pt>
                <c:pt idx="2">
                  <c:v>12.126623191165272</c:v>
                </c:pt>
                <c:pt idx="3">
                  <c:v>16.998111195734957</c:v>
                </c:pt>
                <c:pt idx="4">
                  <c:v>21.959020373191166</c:v>
                </c:pt>
                <c:pt idx="5">
                  <c:v>27.003958492003047</c:v>
                </c:pt>
                <c:pt idx="6">
                  <c:v>31.660318926123388</c:v>
                </c:pt>
                <c:pt idx="7">
                  <c:v>34.476889280274186</c:v>
                </c:pt>
                <c:pt idx="8">
                  <c:v>33.744135567402893</c:v>
                </c:pt>
                <c:pt idx="9">
                  <c:v>31.092561881188121</c:v>
                </c:pt>
                <c:pt idx="10">
                  <c:v>29.403389185072353</c:v>
                </c:pt>
                <c:pt idx="11">
                  <c:v>27.220827303884235</c:v>
                </c:pt>
                <c:pt idx="12">
                  <c:v>25.366236671744097</c:v>
                </c:pt>
                <c:pt idx="13">
                  <c:v>23.295198495811121</c:v>
                </c:pt>
                <c:pt idx="14">
                  <c:v>21.505904417364814</c:v>
                </c:pt>
                <c:pt idx="15">
                  <c:v>19.770673076923078</c:v>
                </c:pt>
                <c:pt idx="16">
                  <c:v>18.717896039603961</c:v>
                </c:pt>
                <c:pt idx="17">
                  <c:v>16.815674028941359</c:v>
                </c:pt>
                <c:pt idx="18">
                  <c:v>15.832799409748668</c:v>
                </c:pt>
                <c:pt idx="19">
                  <c:v>14.650019040365576</c:v>
                </c:pt>
                <c:pt idx="20">
                  <c:v>13.989751523229247</c:v>
                </c:pt>
                <c:pt idx="21">
                  <c:v>13.065264661081491</c:v>
                </c:pt>
                <c:pt idx="22">
                  <c:v>12.170547410510283</c:v>
                </c:pt>
                <c:pt idx="23">
                  <c:v>11.060393659558263</c:v>
                </c:pt>
                <c:pt idx="24">
                  <c:v>10.660020468392995</c:v>
                </c:pt>
                <c:pt idx="25">
                  <c:v>10.095773990860625</c:v>
                </c:pt>
                <c:pt idx="26">
                  <c:v>8.9697524752475264</c:v>
                </c:pt>
                <c:pt idx="27">
                  <c:v>7.3336876428027411</c:v>
                </c:pt>
                <c:pt idx="28">
                  <c:v>6.713609101294745</c:v>
                </c:pt>
                <c:pt idx="29">
                  <c:v>5.9218778560548362</c:v>
                </c:pt>
                <c:pt idx="30">
                  <c:v>5.0552170601675552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6"/>
            <c:marker>
              <c:symbol val="square"/>
              <c:size val="8"/>
            </c:marker>
          </c:dPt>
          <c:dPt>
            <c:idx val="16"/>
            <c:marker>
              <c:symbol val="none"/>
            </c:marker>
          </c:dPt>
          <c:dPt>
            <c:idx val="30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9259259259259271E-2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51.8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2.0740740740740751E-2"/>
                  <c:y val="-3.267973856209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45.8</a:t>
                    </a:r>
                  </a:p>
                </c:rich>
              </c:tx>
              <c:showVal val="1"/>
            </c:dLbl>
            <c:dLbl>
              <c:idx val="16"/>
              <c:delete val="1"/>
            </c:dLbl>
            <c:dLbl>
              <c:idx val="30"/>
              <c:layout>
                <c:manualLayout>
                  <c:x val="-5.9259259259259262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50.0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data'!$D$3:$D$236</c:f>
              <c:numCache>
                <c:formatCode>General</c:formatCode>
                <c:ptCount val="220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data'!$A$3:$A$252</c:f>
              <c:numCache>
                <c:formatCode>General</c:formatCode>
                <c:ptCount val="236"/>
                <c:pt idx="0">
                  <c:v>51.84375</c:v>
                </c:pt>
                <c:pt idx="1">
                  <c:v>50.875</c:v>
                </c:pt>
                <c:pt idx="2">
                  <c:v>50.21875</c:v>
                </c:pt>
                <c:pt idx="3">
                  <c:v>49.171875</c:v>
                </c:pt>
                <c:pt idx="4">
                  <c:v>48</c:v>
                </c:pt>
                <c:pt idx="5">
                  <c:v>46.515625</c:v>
                </c:pt>
                <c:pt idx="6">
                  <c:v>45.78125</c:v>
                </c:pt>
                <c:pt idx="7">
                  <c:v>46.15625</c:v>
                </c:pt>
                <c:pt idx="8">
                  <c:v>46.96875</c:v>
                </c:pt>
                <c:pt idx="9">
                  <c:v>47.109375</c:v>
                </c:pt>
                <c:pt idx="10">
                  <c:v>47.84375</c:v>
                </c:pt>
                <c:pt idx="11">
                  <c:v>47.78125</c:v>
                </c:pt>
                <c:pt idx="12">
                  <c:v>48.734375</c:v>
                </c:pt>
                <c:pt idx="13">
                  <c:v>48.4375</c:v>
                </c:pt>
                <c:pt idx="14">
                  <c:v>48.953125</c:v>
                </c:pt>
                <c:pt idx="15">
                  <c:v>49.109375</c:v>
                </c:pt>
                <c:pt idx="16">
                  <c:v>49.46875</c:v>
                </c:pt>
                <c:pt idx="17">
                  <c:v>49.328125</c:v>
                </c:pt>
                <c:pt idx="18">
                  <c:v>49.546875</c:v>
                </c:pt>
                <c:pt idx="19">
                  <c:v>49.921875</c:v>
                </c:pt>
                <c:pt idx="20">
                  <c:v>50.796875</c:v>
                </c:pt>
                <c:pt idx="21">
                  <c:v>50.4375</c:v>
                </c:pt>
                <c:pt idx="22">
                  <c:v>50.65625</c:v>
                </c:pt>
                <c:pt idx="23">
                  <c:v>48.8125</c:v>
                </c:pt>
                <c:pt idx="24">
                  <c:v>49.984375</c:v>
                </c:pt>
                <c:pt idx="25">
                  <c:v>49.625</c:v>
                </c:pt>
                <c:pt idx="26">
                  <c:v>49.84375</c:v>
                </c:pt>
                <c:pt idx="27">
                  <c:v>49.546875</c:v>
                </c:pt>
                <c:pt idx="28">
                  <c:v>49.625</c:v>
                </c:pt>
                <c:pt idx="29">
                  <c:v>48.953125</c:v>
                </c:pt>
                <c:pt idx="30">
                  <c:v>49.984375</c:v>
                </c:pt>
              </c:numCache>
            </c:numRef>
          </c:yVal>
        </c:ser>
        <c:axId val="49694208"/>
        <c:axId val="4969612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7"/>
            <c:marker>
              <c:symbol val="triangle"/>
              <c:size val="8"/>
            </c:marker>
          </c:dPt>
          <c:dPt>
            <c:idx val="3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7"/>
              <c:layout>
                <c:manualLayout>
                  <c:x val="-3.5555555555555556E-2"/>
                  <c:y val="-3.050108932461874E-2"/>
                </c:manualLayout>
              </c:layout>
              <c:showVal val="1"/>
            </c:dLbl>
            <c:dLbl>
              <c:idx val="30"/>
              <c:layout>
                <c:manualLayout>
                  <c:x val="-6.666666666666668E-2"/>
                  <c:y val="-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7.407407407407407E-2"/>
                  <c:y val="2.8322440087145889E-2"/>
                </c:manualLayout>
              </c:layout>
              <c:showVal val="1"/>
            </c:dLbl>
            <c:dLbl>
              <c:idx val="35"/>
              <c:layout>
                <c:manualLayout>
                  <c:x val="-3.8518518518518535E-2"/>
                  <c:y val="-2.614379084967323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data'!$D$3:$D$1666</c:f>
              <c:numCache>
                <c:formatCode>General</c:formatCode>
                <c:ptCount val="1650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data'!$B$3:$B$1666</c:f>
              <c:numCache>
                <c:formatCode>General</c:formatCode>
                <c:ptCount val="1650"/>
                <c:pt idx="0">
                  <c:v>157.30000000000001</c:v>
                </c:pt>
                <c:pt idx="1">
                  <c:v>192.6</c:v>
                </c:pt>
                <c:pt idx="2">
                  <c:v>266.60000000000002</c:v>
                </c:pt>
                <c:pt idx="3">
                  <c:v>346.6</c:v>
                </c:pt>
                <c:pt idx="4">
                  <c:v>439.6</c:v>
                </c:pt>
                <c:pt idx="5">
                  <c:v>530.6</c:v>
                </c:pt>
                <c:pt idx="6">
                  <c:v>624.6</c:v>
                </c:pt>
                <c:pt idx="7">
                  <c:v>677.4</c:v>
                </c:pt>
                <c:pt idx="8">
                  <c:v>616.6</c:v>
                </c:pt>
                <c:pt idx="9">
                  <c:v>563.20000000000005</c:v>
                </c:pt>
                <c:pt idx="10">
                  <c:v>520.29999999999995</c:v>
                </c:pt>
                <c:pt idx="11">
                  <c:v>477.8</c:v>
                </c:pt>
                <c:pt idx="12">
                  <c:v>456.3</c:v>
                </c:pt>
                <c:pt idx="13">
                  <c:v>411.3</c:v>
                </c:pt>
                <c:pt idx="14">
                  <c:v>380.6</c:v>
                </c:pt>
                <c:pt idx="15">
                  <c:v>346.7</c:v>
                </c:pt>
                <c:pt idx="16">
                  <c:v>335.2</c:v>
                </c:pt>
                <c:pt idx="17">
                  <c:v>309.3</c:v>
                </c:pt>
                <c:pt idx="18">
                  <c:v>294</c:v>
                </c:pt>
                <c:pt idx="19">
                  <c:v>277.7</c:v>
                </c:pt>
                <c:pt idx="20">
                  <c:v>256</c:v>
                </c:pt>
                <c:pt idx="21">
                  <c:v>242.1</c:v>
                </c:pt>
                <c:pt idx="22">
                  <c:v>230.5</c:v>
                </c:pt>
                <c:pt idx="23">
                  <c:v>217.8</c:v>
                </c:pt>
                <c:pt idx="24">
                  <c:v>213.9</c:v>
                </c:pt>
                <c:pt idx="25">
                  <c:v>204.6</c:v>
                </c:pt>
                <c:pt idx="26">
                  <c:v>185.4</c:v>
                </c:pt>
                <c:pt idx="27">
                  <c:v>176.9</c:v>
                </c:pt>
                <c:pt idx="28">
                  <c:v>160.9</c:v>
                </c:pt>
                <c:pt idx="29">
                  <c:v>149.19999999999999</c:v>
                </c:pt>
                <c:pt idx="30">
                  <c:v>147.1</c:v>
                </c:pt>
              </c:numCache>
            </c:numRef>
          </c:yVal>
        </c:ser>
        <c:axId val="51789184"/>
        <c:axId val="52425856"/>
      </c:scatterChart>
      <c:valAx>
        <c:axId val="49694208"/>
        <c:scaling>
          <c:orientation val="minMax"/>
          <c:max val="7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96128"/>
        <c:crosses val="autoZero"/>
        <c:crossBetween val="midCat"/>
        <c:majorUnit val="1000"/>
      </c:valAx>
      <c:valAx>
        <c:axId val="49696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94208"/>
        <c:crosses val="autoZero"/>
        <c:crossBetween val="midCat"/>
      </c:valAx>
      <c:valAx>
        <c:axId val="51789184"/>
        <c:scaling>
          <c:orientation val="minMax"/>
        </c:scaling>
        <c:delete val="1"/>
        <c:axPos val="b"/>
        <c:numFmt formatCode="General" sourceLinked="1"/>
        <c:tickLblPos val="none"/>
        <c:crossAx val="52425856"/>
        <c:crosses val="autoZero"/>
        <c:crossBetween val="midCat"/>
      </c:valAx>
      <c:valAx>
        <c:axId val="524258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18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6112569262178"/>
          <c:y val="0.92877275144528504"/>
          <c:w val="0.70880011665208731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6"/>
            <c:marker>
              <c:symbol val="diamond"/>
              <c:size val="8"/>
            </c:marker>
          </c:dPt>
          <c:dPt>
            <c:idx val="30"/>
            <c:marker>
              <c:symbol val="diamond"/>
              <c:size val="7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6"/>
              <c:layout>
                <c:manualLayout>
                  <c:x val="-6.666666666666668E-2"/>
                  <c:y val="3.4858387799564294E-2"/>
                </c:manualLayout>
              </c:layout>
              <c:showVal val="1"/>
            </c:dLbl>
            <c:dLbl>
              <c:idx val="30"/>
              <c:layout>
                <c:manualLayout>
                  <c:x val="-0.10518541848935539"/>
                  <c:y val="-6.9716775599128575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Torque= 4.8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6296412948381412E-2"/>
                  <c:y val="-4.793028322440082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17E-2"/>
                  <c:y val="-4.5751633986928206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data'!$E$3:$E$1112</c:f>
              <c:numCache>
                <c:formatCode>General</c:formatCode>
                <c:ptCount val="1096"/>
                <c:pt idx="0">
                  <c:v>162.4</c:v>
                </c:pt>
                <c:pt idx="1">
                  <c:v>159</c:v>
                </c:pt>
                <c:pt idx="2">
                  <c:v>155.6</c:v>
                </c:pt>
                <c:pt idx="3">
                  <c:v>154.4</c:v>
                </c:pt>
                <c:pt idx="4">
                  <c:v>155.6</c:v>
                </c:pt>
                <c:pt idx="5">
                  <c:v>156.6</c:v>
                </c:pt>
                <c:pt idx="6">
                  <c:v>155.6</c:v>
                </c:pt>
                <c:pt idx="7">
                  <c:v>149.80000000000001</c:v>
                </c:pt>
                <c:pt idx="8">
                  <c:v>130.6</c:v>
                </c:pt>
                <c:pt idx="9">
                  <c:v>107.8</c:v>
                </c:pt>
                <c:pt idx="10">
                  <c:v>92</c:v>
                </c:pt>
                <c:pt idx="11">
                  <c:v>77.2</c:v>
                </c:pt>
                <c:pt idx="12">
                  <c:v>66</c:v>
                </c:pt>
                <c:pt idx="13">
                  <c:v>55.8</c:v>
                </c:pt>
                <c:pt idx="14">
                  <c:v>47.8</c:v>
                </c:pt>
                <c:pt idx="15">
                  <c:v>41</c:v>
                </c:pt>
                <c:pt idx="16">
                  <c:v>36.4</c:v>
                </c:pt>
                <c:pt idx="17">
                  <c:v>30.8</c:v>
                </c:pt>
                <c:pt idx="18">
                  <c:v>27.4</c:v>
                </c:pt>
                <c:pt idx="19">
                  <c:v>24</c:v>
                </c:pt>
                <c:pt idx="20">
                  <c:v>21.8</c:v>
                </c:pt>
                <c:pt idx="21">
                  <c:v>19.399999999999999</c:v>
                </c:pt>
                <c:pt idx="22">
                  <c:v>17.2</c:v>
                </c:pt>
                <c:pt idx="23">
                  <c:v>15</c:v>
                </c:pt>
                <c:pt idx="24">
                  <c:v>13.8</c:v>
                </c:pt>
                <c:pt idx="25">
                  <c:v>12.6</c:v>
                </c:pt>
                <c:pt idx="26">
                  <c:v>10.4</c:v>
                </c:pt>
                <c:pt idx="27">
                  <c:v>8.1999999999999993</c:v>
                </c:pt>
                <c:pt idx="28">
                  <c:v>7</c:v>
                </c:pt>
                <c:pt idx="29">
                  <c:v>5.8</c:v>
                </c:pt>
                <c:pt idx="30">
                  <c:v>4.8</c:v>
                </c:pt>
              </c:numCache>
            </c:numRef>
          </c:yVal>
        </c:ser>
        <c:axId val="110684032"/>
        <c:axId val="1110839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7"/>
            <c:marker>
              <c:symbol val="circle"/>
              <c:size val="8"/>
            </c:marker>
          </c:dPt>
          <c:dPt>
            <c:idx val="14"/>
          </c:dPt>
          <c:dPt>
            <c:idx val="30"/>
            <c:marker>
              <c:symbol val="circle"/>
              <c:size val="7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7"/>
              <c:layout>
                <c:manualLayout>
                  <c:x val="-2.8148148148148148E-2"/>
                  <c:y val="3.2679738562091526E-2"/>
                </c:manualLayout>
              </c:layout>
              <c:showVal val="1"/>
            </c:dLbl>
            <c:dLbl>
              <c:idx val="30"/>
              <c:layout>
                <c:manualLayout>
                  <c:x val="-9.4814814814814824E-2"/>
                  <c:y val="-4.357298474945534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Horsepower= 3.79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7.1111227763196158E-2"/>
                  <c:y val="3.4858387799564301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2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data'!$F$3:$F$1112</c:f>
              <c:numCache>
                <c:formatCode>0.00</c:formatCode>
                <c:ptCount val="1096"/>
                <c:pt idx="0">
                  <c:v>1.8619543494267383</c:v>
                </c:pt>
                <c:pt idx="1">
                  <c:v>5.6696118649416221</c:v>
                </c:pt>
                <c:pt idx="2">
                  <c:v>9.0836225938781947</c:v>
                </c:pt>
                <c:pt idx="3">
                  <c:v>12.732681182286736</c:v>
                </c:pt>
                <c:pt idx="4">
                  <c:v>16.448721994319975</c:v>
                </c:pt>
                <c:pt idx="5">
                  <c:v>20.227705900915115</c:v>
                </c:pt>
                <c:pt idx="6">
                  <c:v>23.715620069422531</c:v>
                </c:pt>
                <c:pt idx="7">
                  <c:v>25.825412853686757</c:v>
                </c:pt>
                <c:pt idx="8">
                  <c:v>25.276533080887766</c:v>
                </c:pt>
                <c:pt idx="9">
                  <c:v>23.290333438518985</c:v>
                </c:pt>
                <c:pt idx="10">
                  <c:v>22.02503418533712</c:v>
                </c:pt>
                <c:pt idx="11">
                  <c:v>20.390154622909435</c:v>
                </c:pt>
                <c:pt idx="12">
                  <c:v>19.000946670874093</c:v>
                </c:pt>
                <c:pt idx="13">
                  <c:v>17.44960555380246</c:v>
                </c:pt>
                <c:pt idx="14">
                  <c:v>16.109308930261911</c:v>
                </c:pt>
                <c:pt idx="15">
                  <c:v>14.809508783001998</c:v>
                </c:pt>
                <c:pt idx="16">
                  <c:v>14.020910907752182</c:v>
                </c:pt>
                <c:pt idx="17">
                  <c:v>12.596023982328811</c:v>
                </c:pt>
                <c:pt idx="18">
                  <c:v>11.859787524981593</c:v>
                </c:pt>
                <c:pt idx="19">
                  <c:v>10.973808772483434</c:v>
                </c:pt>
                <c:pt idx="20">
                  <c:v>10.479225833596297</c:v>
                </c:pt>
                <c:pt idx="21">
                  <c:v>9.7867255706321643</c:v>
                </c:pt>
                <c:pt idx="22">
                  <c:v>9.1165246660355539</c:v>
                </c:pt>
                <c:pt idx="23">
                  <c:v>8.2849479331019253</c:v>
                </c:pt>
                <c:pt idx="24">
                  <c:v>7.9850426001893346</c:v>
                </c:pt>
                <c:pt idx="25">
                  <c:v>7.5623856106027132</c:v>
                </c:pt>
                <c:pt idx="26">
                  <c:v>6.7189228989165883</c:v>
                </c:pt>
                <c:pt idx="27">
                  <c:v>5.4934048595771534</c:v>
                </c:pt>
                <c:pt idx="28">
                  <c:v>5.0289260544861678</c:v>
                </c:pt>
                <c:pt idx="29">
                  <c:v>4.4358683075628482</c:v>
                </c:pt>
                <c:pt idx="30">
                  <c:v>3.7866834963710949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6"/>
            <c:marker>
              <c:symbol val="square"/>
              <c:size val="8"/>
            </c:marker>
          </c:dPt>
          <c:dPt>
            <c:idx val="30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9259259259259271E-2"/>
                  <c:y val="-4.5751633986928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51.8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4.1481481481481494E-2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45.8</a:t>
                    </a:r>
                  </a:p>
                </c:rich>
              </c:tx>
              <c:showVal val="1"/>
            </c:dLbl>
            <c:dLbl>
              <c:idx val="30"/>
              <c:layout>
                <c:manualLayout>
                  <c:x val="-5.7777894429862933E-2"/>
                  <c:y val="-2.396531315938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50.0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data'!$D$3:$D$277</c:f>
              <c:numCache>
                <c:formatCode>General</c:formatCode>
                <c:ptCount val="261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data'!$A$3:$A$325</c:f>
              <c:numCache>
                <c:formatCode>General</c:formatCode>
                <c:ptCount val="309"/>
                <c:pt idx="0">
                  <c:v>51.84375</c:v>
                </c:pt>
                <c:pt idx="1">
                  <c:v>50.875</c:v>
                </c:pt>
                <c:pt idx="2">
                  <c:v>50.21875</c:v>
                </c:pt>
                <c:pt idx="3">
                  <c:v>49.171875</c:v>
                </c:pt>
                <c:pt idx="4">
                  <c:v>48</c:v>
                </c:pt>
                <c:pt idx="5">
                  <c:v>46.515625</c:v>
                </c:pt>
                <c:pt idx="6">
                  <c:v>45.78125</c:v>
                </c:pt>
                <c:pt idx="7">
                  <c:v>46.15625</c:v>
                </c:pt>
                <c:pt idx="8">
                  <c:v>46.96875</c:v>
                </c:pt>
                <c:pt idx="9">
                  <c:v>47.109375</c:v>
                </c:pt>
                <c:pt idx="10">
                  <c:v>47.84375</c:v>
                </c:pt>
                <c:pt idx="11">
                  <c:v>47.78125</c:v>
                </c:pt>
                <c:pt idx="12">
                  <c:v>48.734375</c:v>
                </c:pt>
                <c:pt idx="13">
                  <c:v>48.4375</c:v>
                </c:pt>
                <c:pt idx="14">
                  <c:v>48.953125</c:v>
                </c:pt>
                <c:pt idx="15">
                  <c:v>49.109375</c:v>
                </c:pt>
                <c:pt idx="16">
                  <c:v>49.46875</c:v>
                </c:pt>
                <c:pt idx="17">
                  <c:v>49.328125</c:v>
                </c:pt>
                <c:pt idx="18">
                  <c:v>49.546875</c:v>
                </c:pt>
                <c:pt idx="19">
                  <c:v>49.921875</c:v>
                </c:pt>
                <c:pt idx="20">
                  <c:v>50.796875</c:v>
                </c:pt>
                <c:pt idx="21">
                  <c:v>50.4375</c:v>
                </c:pt>
                <c:pt idx="22">
                  <c:v>50.65625</c:v>
                </c:pt>
                <c:pt idx="23">
                  <c:v>48.8125</c:v>
                </c:pt>
                <c:pt idx="24">
                  <c:v>49.984375</c:v>
                </c:pt>
                <c:pt idx="25">
                  <c:v>49.625</c:v>
                </c:pt>
                <c:pt idx="26">
                  <c:v>49.84375</c:v>
                </c:pt>
                <c:pt idx="27">
                  <c:v>49.546875</c:v>
                </c:pt>
                <c:pt idx="28">
                  <c:v>49.625</c:v>
                </c:pt>
                <c:pt idx="29">
                  <c:v>48.953125</c:v>
                </c:pt>
                <c:pt idx="30">
                  <c:v>49.984375</c:v>
                </c:pt>
              </c:numCache>
            </c:numRef>
          </c:yVal>
        </c:ser>
        <c:axId val="110684032"/>
        <c:axId val="1110839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7"/>
            <c:marker>
              <c:symbol val="triangle"/>
              <c:size val="8"/>
            </c:marker>
          </c:dPt>
          <c:dPt>
            <c:idx val="3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7"/>
              <c:layout>
                <c:manualLayout>
                  <c:x val="-1.4814814814814816E-3"/>
                  <c:y val="-2.1786492374727671E-3"/>
                </c:manualLayout>
              </c:layout>
              <c:showVal val="1"/>
            </c:dLbl>
            <c:dLbl>
              <c:idx val="30"/>
              <c:layout>
                <c:manualLayout>
                  <c:x val="-6.3703703703703721E-2"/>
                  <c:y val="-2.3965141612200435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109</c:v>
                </c:pt>
                <c:pt idx="1">
                  <c:v>339</c:v>
                </c:pt>
                <c:pt idx="2">
                  <c:v>555</c:v>
                </c:pt>
                <c:pt idx="3">
                  <c:v>784</c:v>
                </c:pt>
                <c:pt idx="4">
                  <c:v>1005</c:v>
                </c:pt>
                <c:pt idx="5">
                  <c:v>1228</c:v>
                </c:pt>
                <c:pt idx="6">
                  <c:v>1449</c:v>
                </c:pt>
                <c:pt idx="7">
                  <c:v>1639</c:v>
                </c:pt>
                <c:pt idx="8">
                  <c:v>1840</c:v>
                </c:pt>
                <c:pt idx="9">
                  <c:v>2054</c:v>
                </c:pt>
                <c:pt idx="10">
                  <c:v>2276</c:v>
                </c:pt>
                <c:pt idx="11">
                  <c:v>2511</c:v>
                </c:pt>
                <c:pt idx="12">
                  <c:v>2737</c:v>
                </c:pt>
                <c:pt idx="13">
                  <c:v>2973</c:v>
                </c:pt>
                <c:pt idx="14">
                  <c:v>3204</c:v>
                </c:pt>
                <c:pt idx="15">
                  <c:v>3434</c:v>
                </c:pt>
                <c:pt idx="16">
                  <c:v>3662</c:v>
                </c:pt>
                <c:pt idx="17">
                  <c:v>3888</c:v>
                </c:pt>
                <c:pt idx="18">
                  <c:v>4115</c:v>
                </c:pt>
                <c:pt idx="19">
                  <c:v>4347</c:v>
                </c:pt>
                <c:pt idx="20">
                  <c:v>4570</c:v>
                </c:pt>
                <c:pt idx="21">
                  <c:v>4796</c:v>
                </c:pt>
                <c:pt idx="22">
                  <c:v>5039</c:v>
                </c:pt>
                <c:pt idx="23">
                  <c:v>5251</c:v>
                </c:pt>
                <c:pt idx="24">
                  <c:v>5501</c:v>
                </c:pt>
                <c:pt idx="25">
                  <c:v>5706</c:v>
                </c:pt>
                <c:pt idx="26">
                  <c:v>6142</c:v>
                </c:pt>
                <c:pt idx="27">
                  <c:v>6369</c:v>
                </c:pt>
                <c:pt idx="28">
                  <c:v>6830</c:v>
                </c:pt>
                <c:pt idx="29">
                  <c:v>7271</c:v>
                </c:pt>
                <c:pt idx="30">
                  <c:v>7500</c:v>
                </c:pt>
              </c:numCache>
            </c:numRef>
          </c:xVal>
          <c:yVal>
            <c:numRef>
              <c:f>'Peak data'!$B$3:$B$231</c:f>
              <c:numCache>
                <c:formatCode>General</c:formatCode>
                <c:ptCount val="215"/>
                <c:pt idx="0">
                  <c:v>157.30000000000001</c:v>
                </c:pt>
                <c:pt idx="1">
                  <c:v>192.6</c:v>
                </c:pt>
                <c:pt idx="2">
                  <c:v>266.60000000000002</c:v>
                </c:pt>
                <c:pt idx="3">
                  <c:v>346.6</c:v>
                </c:pt>
                <c:pt idx="4">
                  <c:v>439.6</c:v>
                </c:pt>
                <c:pt idx="5">
                  <c:v>530.6</c:v>
                </c:pt>
                <c:pt idx="6">
                  <c:v>624.6</c:v>
                </c:pt>
                <c:pt idx="7">
                  <c:v>677.4</c:v>
                </c:pt>
                <c:pt idx="8">
                  <c:v>616.6</c:v>
                </c:pt>
                <c:pt idx="9">
                  <c:v>563.20000000000005</c:v>
                </c:pt>
                <c:pt idx="10">
                  <c:v>520.29999999999995</c:v>
                </c:pt>
                <c:pt idx="11">
                  <c:v>477.8</c:v>
                </c:pt>
                <c:pt idx="12">
                  <c:v>456.3</c:v>
                </c:pt>
                <c:pt idx="13">
                  <c:v>411.3</c:v>
                </c:pt>
                <c:pt idx="14">
                  <c:v>380.6</c:v>
                </c:pt>
                <c:pt idx="15">
                  <c:v>346.7</c:v>
                </c:pt>
                <c:pt idx="16">
                  <c:v>335.2</c:v>
                </c:pt>
                <c:pt idx="17">
                  <c:v>309.3</c:v>
                </c:pt>
                <c:pt idx="18">
                  <c:v>294</c:v>
                </c:pt>
                <c:pt idx="19">
                  <c:v>277.7</c:v>
                </c:pt>
                <c:pt idx="20">
                  <c:v>256</c:v>
                </c:pt>
                <c:pt idx="21">
                  <c:v>242.1</c:v>
                </c:pt>
                <c:pt idx="22">
                  <c:v>230.5</c:v>
                </c:pt>
                <c:pt idx="23">
                  <c:v>217.8</c:v>
                </c:pt>
                <c:pt idx="24">
                  <c:v>213.9</c:v>
                </c:pt>
                <c:pt idx="25">
                  <c:v>204.6</c:v>
                </c:pt>
                <c:pt idx="26">
                  <c:v>185.4</c:v>
                </c:pt>
                <c:pt idx="27">
                  <c:v>176.9</c:v>
                </c:pt>
                <c:pt idx="28">
                  <c:v>160.9</c:v>
                </c:pt>
                <c:pt idx="29">
                  <c:v>149.19999999999999</c:v>
                </c:pt>
                <c:pt idx="30">
                  <c:v>147.1</c:v>
                </c:pt>
              </c:numCache>
            </c:numRef>
          </c:yVal>
        </c:ser>
        <c:axId val="111086592"/>
        <c:axId val="49165056"/>
      </c:scatterChart>
      <c:valAx>
        <c:axId val="110684032"/>
        <c:scaling>
          <c:orientation val="minMax"/>
          <c:max val="7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83904"/>
        <c:crosses val="autoZero"/>
        <c:crossBetween val="midCat"/>
        <c:majorUnit val="1000"/>
      </c:valAx>
      <c:valAx>
        <c:axId val="11108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76E-3"/>
              <c:y val="0.149903933576930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84032"/>
        <c:crosses val="autoZero"/>
        <c:crossBetween val="midCat"/>
      </c:valAx>
      <c:valAx>
        <c:axId val="111086592"/>
        <c:scaling>
          <c:orientation val="minMax"/>
        </c:scaling>
        <c:delete val="1"/>
        <c:axPos val="b"/>
        <c:numFmt formatCode="General" sourceLinked="1"/>
        <c:tickLblPos val="none"/>
        <c:crossAx val="49165056"/>
        <c:crosses val="autoZero"/>
        <c:crossBetween val="midCat"/>
      </c:valAx>
      <c:valAx>
        <c:axId val="491650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865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9"/>
          <c:y val="0.92441545297033945"/>
          <c:w val="0.66832009332166864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85</c:v>
                </c:pt>
                <c:pt idx="2">
                  <c:v>83</c:v>
                </c:pt>
                <c:pt idx="3">
                  <c:v>81</c:v>
                </c:pt>
                <c:pt idx="4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80</c:v>
                </c:pt>
                <c:pt idx="1">
                  <c:v>80</c:v>
                </c:pt>
                <c:pt idx="2">
                  <c:v>78</c:v>
                </c:pt>
                <c:pt idx="3">
                  <c:v>65</c:v>
                </c:pt>
                <c:pt idx="4">
                  <c:v>53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111</c:v>
                </c:pt>
                <c:pt idx="1">
                  <c:v>262</c:v>
                </c:pt>
                <c:pt idx="2">
                  <c:v>299</c:v>
                </c:pt>
                <c:pt idx="3">
                  <c:v>235</c:v>
                </c:pt>
                <c:pt idx="4">
                  <c:v>182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217</c:v>
                </c:pt>
                <c:pt idx="1">
                  <c:v>244</c:v>
                </c:pt>
                <c:pt idx="2">
                  <c:v>270</c:v>
                </c:pt>
                <c:pt idx="3">
                  <c:v>220</c:v>
                </c:pt>
                <c:pt idx="4">
                  <c:v>177</c:v>
                </c:pt>
              </c:numCache>
            </c:numRef>
          </c:yVal>
        </c:ser>
        <c:axId val="49300992"/>
        <c:axId val="493029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31.122500000000002</c:v>
                </c:pt>
                <c:pt idx="1">
                  <c:v>36.137500000000003</c:v>
                </c:pt>
                <c:pt idx="2">
                  <c:v>26.107500000000002</c:v>
                </c:pt>
                <c:pt idx="3">
                  <c:v>15.192500000000003</c:v>
                </c:pt>
                <c:pt idx="4">
                  <c:v>9.2925000000000004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5.9258377760853014</c:v>
                </c:pt>
                <c:pt idx="1">
                  <c:v>13.761424219345011</c:v>
                </c:pt>
                <c:pt idx="2">
                  <c:v>14.912890327494289</c:v>
                </c:pt>
                <c:pt idx="3">
                  <c:v>11.570830159939073</c:v>
                </c:pt>
                <c:pt idx="4">
                  <c:v>8.8466298552932212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306240"/>
        <c:axId val="49304704"/>
      </c:scatterChart>
      <c:valAx>
        <c:axId val="4930099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02912"/>
        <c:crosses val="autoZero"/>
        <c:crossBetween val="midCat"/>
      </c:valAx>
      <c:valAx>
        <c:axId val="49302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00992"/>
        <c:crosses val="autoZero"/>
        <c:crossBetween val="midCat"/>
      </c:valAx>
      <c:valAx>
        <c:axId val="49304704"/>
        <c:scaling>
          <c:orientation val="minMax"/>
        </c:scaling>
        <c:axPos val="r"/>
        <c:numFmt formatCode="0.0" sourceLinked="0"/>
        <c:tickLblPos val="nextTo"/>
        <c:crossAx val="49306240"/>
        <c:crosses val="max"/>
        <c:crossBetween val="midCat"/>
      </c:valAx>
      <c:valAx>
        <c:axId val="49306240"/>
        <c:scaling>
          <c:orientation val="minMax"/>
        </c:scaling>
        <c:delete val="1"/>
        <c:axPos val="b"/>
        <c:numFmt formatCode="General" sourceLinked="1"/>
        <c:tickLblPos val="none"/>
        <c:crossAx val="493047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85</c:v>
                </c:pt>
                <c:pt idx="2">
                  <c:v>83</c:v>
                </c:pt>
                <c:pt idx="3">
                  <c:v>81</c:v>
                </c:pt>
                <c:pt idx="4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80</c:v>
                </c:pt>
                <c:pt idx="1">
                  <c:v>80</c:v>
                </c:pt>
                <c:pt idx="2">
                  <c:v>78</c:v>
                </c:pt>
                <c:pt idx="3">
                  <c:v>65</c:v>
                </c:pt>
                <c:pt idx="4">
                  <c:v>53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111</c:v>
                </c:pt>
                <c:pt idx="1">
                  <c:v>262</c:v>
                </c:pt>
                <c:pt idx="2">
                  <c:v>299</c:v>
                </c:pt>
                <c:pt idx="3">
                  <c:v>235</c:v>
                </c:pt>
                <c:pt idx="4">
                  <c:v>182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217</c:v>
                </c:pt>
                <c:pt idx="1">
                  <c:v>244</c:v>
                </c:pt>
                <c:pt idx="2">
                  <c:v>270</c:v>
                </c:pt>
                <c:pt idx="3">
                  <c:v>220</c:v>
                </c:pt>
                <c:pt idx="4">
                  <c:v>177</c:v>
                </c:pt>
              </c:numCache>
            </c:numRef>
          </c:yVal>
        </c:ser>
        <c:axId val="49343872"/>
        <c:axId val="494279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42.2</c:v>
                </c:pt>
                <c:pt idx="1">
                  <c:v>49</c:v>
                </c:pt>
                <c:pt idx="2">
                  <c:v>35.4</c:v>
                </c:pt>
                <c:pt idx="3">
                  <c:v>20.6</c:v>
                </c:pt>
                <c:pt idx="4">
                  <c:v>12.6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4.4388345429683387</c:v>
                </c:pt>
                <c:pt idx="1">
                  <c:v>10.308193962343536</c:v>
                </c:pt>
                <c:pt idx="2">
                  <c:v>11.170716314294729</c:v>
                </c:pt>
                <c:pt idx="3">
                  <c:v>8.6672977805827287</c:v>
                </c:pt>
                <c:pt idx="4">
                  <c:v>6.6266961186494164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435392"/>
        <c:axId val="49429504"/>
      </c:scatterChart>
      <c:valAx>
        <c:axId val="4934387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27968"/>
        <c:crosses val="autoZero"/>
        <c:crossBetween val="midCat"/>
      </c:valAx>
      <c:valAx>
        <c:axId val="49427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43872"/>
        <c:crosses val="autoZero"/>
        <c:crossBetween val="midCat"/>
      </c:valAx>
      <c:valAx>
        <c:axId val="49429504"/>
        <c:scaling>
          <c:orientation val="minMax"/>
        </c:scaling>
        <c:axPos val="r"/>
        <c:numFmt formatCode="0.0" sourceLinked="0"/>
        <c:tickLblPos val="nextTo"/>
        <c:crossAx val="49435392"/>
        <c:crosses val="max"/>
        <c:crossBetween val="midCat"/>
      </c:valAx>
      <c:valAx>
        <c:axId val="49435392"/>
        <c:scaling>
          <c:orientation val="minMax"/>
        </c:scaling>
        <c:delete val="1"/>
        <c:axPos val="b"/>
        <c:numFmt formatCode="General" sourceLinked="1"/>
        <c:tickLblPos val="none"/>
        <c:crossAx val="494295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49726592"/>
        <c:axId val="497285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740032"/>
        <c:axId val="49738496"/>
      </c:scatterChart>
      <c:valAx>
        <c:axId val="497265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28512"/>
        <c:crosses val="autoZero"/>
        <c:crossBetween val="midCat"/>
      </c:valAx>
      <c:valAx>
        <c:axId val="497285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26592"/>
        <c:crosses val="autoZero"/>
        <c:crossBetween val="midCat"/>
      </c:valAx>
      <c:valAx>
        <c:axId val="49738496"/>
        <c:scaling>
          <c:orientation val="minMax"/>
        </c:scaling>
        <c:axPos val="r"/>
        <c:numFmt formatCode="0.0" sourceLinked="0"/>
        <c:tickLblPos val="nextTo"/>
        <c:crossAx val="49740032"/>
        <c:crosses val="max"/>
        <c:crossBetween val="midCat"/>
      </c:valAx>
      <c:valAx>
        <c:axId val="49740032"/>
        <c:scaling>
          <c:orientation val="minMax"/>
        </c:scaling>
        <c:delete val="1"/>
        <c:axPos val="b"/>
        <c:numFmt formatCode="General" sourceLinked="1"/>
        <c:tickLblPos val="none"/>
        <c:crossAx val="497384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49785856"/>
        <c:axId val="497921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803648"/>
        <c:axId val="49793664"/>
      </c:scatterChart>
      <c:valAx>
        <c:axId val="497858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128"/>
        <c:crosses val="autoZero"/>
        <c:crossBetween val="midCat"/>
      </c:valAx>
      <c:valAx>
        <c:axId val="497921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85856"/>
        <c:crosses val="autoZero"/>
        <c:crossBetween val="midCat"/>
      </c:valAx>
      <c:valAx>
        <c:axId val="49793664"/>
        <c:scaling>
          <c:orientation val="minMax"/>
        </c:scaling>
        <c:axPos val="r"/>
        <c:numFmt formatCode="0.0" sourceLinked="0"/>
        <c:tickLblPos val="nextTo"/>
        <c:crossAx val="49803648"/>
        <c:crosses val="max"/>
        <c:crossBetween val="midCat"/>
      </c:valAx>
      <c:valAx>
        <c:axId val="49803648"/>
        <c:scaling>
          <c:orientation val="minMax"/>
        </c:scaling>
        <c:delete val="1"/>
        <c:axPos val="b"/>
        <c:numFmt formatCode="General" sourceLinked="1"/>
        <c:tickLblPos val="none"/>
        <c:crossAx val="49793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84</c:v>
                </c:pt>
                <c:pt idx="1">
                  <c:v>89</c:v>
                </c:pt>
                <c:pt idx="2">
                  <c:v>86</c:v>
                </c:pt>
                <c:pt idx="3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79</c:v>
                </c:pt>
                <c:pt idx="2">
                  <c:v>80</c:v>
                </c:pt>
                <c:pt idx="3">
                  <c:v>70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75</c:v>
                </c:pt>
                <c:pt idx="1">
                  <c:v>177</c:v>
                </c:pt>
                <c:pt idx="2">
                  <c:v>203</c:v>
                </c:pt>
                <c:pt idx="3">
                  <c:v>234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163</c:v>
                </c:pt>
                <c:pt idx="1">
                  <c:v>186</c:v>
                </c:pt>
                <c:pt idx="2">
                  <c:v>183</c:v>
                </c:pt>
                <c:pt idx="3">
                  <c:v>225</c:v>
                </c:pt>
              </c:numCache>
            </c:numRef>
          </c:yVal>
        </c:ser>
        <c:axId val="50640000"/>
        <c:axId val="506419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21.830000000000002</c:v>
                </c:pt>
                <c:pt idx="1">
                  <c:v>26.107500000000002</c:v>
                </c:pt>
                <c:pt idx="2">
                  <c:v>18.585000000000001</c:v>
                </c:pt>
                <c:pt idx="3">
                  <c:v>15.192500000000003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4.156511805026657</c:v>
                </c:pt>
                <c:pt idx="1">
                  <c:v>9.9419268849961924</c:v>
                </c:pt>
                <c:pt idx="2">
                  <c:v>10.615955826351867</c:v>
                </c:pt>
                <c:pt idx="3">
                  <c:v>11.570830159939073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50673920"/>
        <c:axId val="50672384"/>
      </c:scatterChart>
      <c:valAx>
        <c:axId val="5064000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41920"/>
        <c:crosses val="autoZero"/>
        <c:crossBetween val="midCat"/>
      </c:valAx>
      <c:valAx>
        <c:axId val="5064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40000"/>
        <c:crosses val="autoZero"/>
        <c:crossBetween val="midCat"/>
      </c:valAx>
      <c:valAx>
        <c:axId val="50672384"/>
        <c:scaling>
          <c:orientation val="minMax"/>
        </c:scaling>
        <c:axPos val="r"/>
        <c:numFmt formatCode="0.0" sourceLinked="0"/>
        <c:tickLblPos val="nextTo"/>
        <c:crossAx val="50673920"/>
        <c:crosses val="max"/>
        <c:crossBetween val="midCat"/>
      </c:valAx>
      <c:valAx>
        <c:axId val="50673920"/>
        <c:scaling>
          <c:orientation val="minMax"/>
        </c:scaling>
        <c:delete val="1"/>
        <c:axPos val="b"/>
        <c:numFmt formatCode="General" sourceLinked="1"/>
        <c:tickLblPos val="none"/>
        <c:crossAx val="506723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84</c:v>
                </c:pt>
                <c:pt idx="1">
                  <c:v>89</c:v>
                </c:pt>
                <c:pt idx="2">
                  <c:v>86</c:v>
                </c:pt>
                <c:pt idx="3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79</c:v>
                </c:pt>
                <c:pt idx="2">
                  <c:v>80</c:v>
                </c:pt>
                <c:pt idx="3">
                  <c:v>70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75</c:v>
                </c:pt>
                <c:pt idx="1">
                  <c:v>177</c:v>
                </c:pt>
                <c:pt idx="2">
                  <c:v>203</c:v>
                </c:pt>
                <c:pt idx="3">
                  <c:v>234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163</c:v>
                </c:pt>
                <c:pt idx="1">
                  <c:v>186</c:v>
                </c:pt>
                <c:pt idx="2">
                  <c:v>183</c:v>
                </c:pt>
                <c:pt idx="3">
                  <c:v>225</c:v>
                </c:pt>
              </c:numCache>
            </c:numRef>
          </c:yVal>
        </c:ser>
        <c:axId val="50703360"/>
        <c:axId val="507178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29.6</c:v>
                </c:pt>
                <c:pt idx="1">
                  <c:v>35.4</c:v>
                </c:pt>
                <c:pt idx="2">
                  <c:v>25.2</c:v>
                </c:pt>
                <c:pt idx="3">
                  <c:v>20.6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3.113495319238456</c:v>
                </c:pt>
                <c:pt idx="1">
                  <c:v>7.4471442095298199</c:v>
                </c:pt>
                <c:pt idx="2">
                  <c:v>7.9520353423792995</c:v>
                </c:pt>
                <c:pt idx="3">
                  <c:v>8.6672977805827287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50733440"/>
        <c:axId val="50719360"/>
      </c:scatterChart>
      <c:valAx>
        <c:axId val="5070336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17824"/>
        <c:crosses val="autoZero"/>
        <c:crossBetween val="midCat"/>
      </c:valAx>
      <c:valAx>
        <c:axId val="50717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03360"/>
        <c:crosses val="autoZero"/>
        <c:crossBetween val="midCat"/>
      </c:valAx>
      <c:valAx>
        <c:axId val="50719360"/>
        <c:scaling>
          <c:orientation val="minMax"/>
        </c:scaling>
        <c:axPos val="r"/>
        <c:numFmt formatCode="0.0" sourceLinked="0"/>
        <c:tickLblPos val="nextTo"/>
        <c:crossAx val="50733440"/>
        <c:crosses val="max"/>
        <c:crossBetween val="midCat"/>
      </c:valAx>
      <c:valAx>
        <c:axId val="50733440"/>
        <c:scaling>
          <c:orientation val="minMax"/>
        </c:scaling>
        <c:delete val="1"/>
        <c:axPos val="b"/>
        <c:numFmt formatCode="General" sourceLinked="1"/>
        <c:tickLblPos val="none"/>
        <c:crossAx val="50719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48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48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0.97</cdr:x>
      <cdr:y>0.24183</cdr:y>
    </cdr:from>
    <cdr:to>
      <cdr:x>0.99888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0.96223</cdr:x>
      <cdr:y>0.24183</cdr:y>
    </cdr:from>
    <cdr:to>
      <cdr:x>0.99111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486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2"/>
  <sheetViews>
    <sheetView workbookViewId="0">
      <pane ySplit="2" topLeftCell="A15" activePane="bottomLeft" state="frozen"/>
      <selection pane="bottomLeft" activeCell="A29" sqref="A29:XFD2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51.84375</v>
      </c>
      <c r="B3">
        <v>157.30000000000001</v>
      </c>
      <c r="C3">
        <v>649.4</v>
      </c>
      <c r="D3">
        <v>109</v>
      </c>
      <c r="E3">
        <v>162.4</v>
      </c>
      <c r="F3" s="8">
        <f>(D3*E3)/9507</f>
        <v>1.8619543494267383</v>
      </c>
      <c r="G3" s="7">
        <f>SUM(E3*0.7375)</f>
        <v>119.77000000000001</v>
      </c>
      <c r="H3" s="7">
        <f>SUM(D3*G3)/5252</f>
        <v>2.4857063975628333</v>
      </c>
      <c r="I3" s="9"/>
      <c r="J3" s="5"/>
      <c r="L3" s="4"/>
      <c r="M3" s="4"/>
      <c r="N3" s="4"/>
    </row>
    <row r="4" spans="1:14" s="3" customFormat="1" ht="12.75" customHeight="1">
      <c r="A4">
        <v>50.875</v>
      </c>
      <c r="B4">
        <v>192.6</v>
      </c>
      <c r="C4">
        <v>648.9</v>
      </c>
      <c r="D4">
        <v>339</v>
      </c>
      <c r="E4">
        <v>159</v>
      </c>
      <c r="F4" s="8">
        <f t="shared" ref="F4:F61" si="0">(D4*E4)/9507</f>
        <v>5.6696118649416221</v>
      </c>
      <c r="G4" s="7">
        <f t="shared" ref="G4:G61" si="1">SUM(E4*0.7375)</f>
        <v>117.2625</v>
      </c>
      <c r="H4" s="7">
        <f t="shared" ref="H4:H61" si="2">SUM(D4*G4)/5252</f>
        <v>7.5689237433358727</v>
      </c>
      <c r="I4" s="9"/>
      <c r="J4" s="5"/>
      <c r="L4" s="4"/>
      <c r="M4" s="4"/>
      <c r="N4" s="4"/>
    </row>
    <row r="5" spans="1:14" s="3" customFormat="1" ht="12.75" customHeight="1">
      <c r="A5">
        <v>50.21875</v>
      </c>
      <c r="B5">
        <v>266.60000000000002</v>
      </c>
      <c r="C5">
        <v>651</v>
      </c>
      <c r="D5">
        <v>555</v>
      </c>
      <c r="E5">
        <v>155.6</v>
      </c>
      <c r="F5" s="8">
        <f t="shared" si="0"/>
        <v>9.0836225938781947</v>
      </c>
      <c r="G5" s="7">
        <f t="shared" si="1"/>
        <v>114.75500000000001</v>
      </c>
      <c r="H5" s="7">
        <f t="shared" si="2"/>
        <v>12.126623191165272</v>
      </c>
      <c r="I5" s="9"/>
      <c r="J5" s="5"/>
      <c r="L5" s="4"/>
      <c r="M5" s="4"/>
      <c r="N5" s="4"/>
    </row>
    <row r="6" spans="1:14" s="3" customFormat="1" ht="12.75" customHeight="1">
      <c r="A6">
        <v>49.171875</v>
      </c>
      <c r="B6">
        <v>346.6</v>
      </c>
      <c r="C6">
        <v>650.9</v>
      </c>
      <c r="D6">
        <v>784</v>
      </c>
      <c r="E6">
        <v>154.4</v>
      </c>
      <c r="F6" s="8">
        <f t="shared" si="0"/>
        <v>12.732681182286736</v>
      </c>
      <c r="G6" s="7">
        <f t="shared" si="1"/>
        <v>113.87</v>
      </c>
      <c r="H6" s="7">
        <f t="shared" si="2"/>
        <v>16.998111195734957</v>
      </c>
      <c r="I6" s="9"/>
      <c r="J6" s="5"/>
      <c r="L6" s="4"/>
      <c r="M6" s="4"/>
      <c r="N6" s="4"/>
    </row>
    <row r="7" spans="1:14" s="3" customFormat="1" ht="12.75" customHeight="1">
      <c r="A7">
        <v>48</v>
      </c>
      <c r="B7">
        <v>439.6</v>
      </c>
      <c r="C7">
        <v>646.6</v>
      </c>
      <c r="D7">
        <v>1005</v>
      </c>
      <c r="E7">
        <v>155.6</v>
      </c>
      <c r="F7" s="8">
        <f t="shared" si="0"/>
        <v>16.448721994319975</v>
      </c>
      <c r="G7" s="7">
        <f t="shared" si="1"/>
        <v>114.75500000000001</v>
      </c>
      <c r="H7" s="7">
        <f t="shared" si="2"/>
        <v>21.959020373191166</v>
      </c>
      <c r="I7" s="9"/>
      <c r="J7" s="5"/>
      <c r="L7" s="4"/>
      <c r="M7" s="4"/>
      <c r="N7" s="4"/>
    </row>
    <row r="8" spans="1:14" s="3" customFormat="1" ht="12.75" customHeight="1">
      <c r="A8">
        <v>46.515625</v>
      </c>
      <c r="B8">
        <v>530.6</v>
      </c>
      <c r="C8">
        <v>652</v>
      </c>
      <c r="D8">
        <v>1228</v>
      </c>
      <c r="E8">
        <v>156.6</v>
      </c>
      <c r="F8" s="8">
        <f t="shared" si="0"/>
        <v>20.227705900915115</v>
      </c>
      <c r="G8" s="7">
        <f t="shared" si="1"/>
        <v>115.49250000000001</v>
      </c>
      <c r="H8" s="7">
        <f t="shared" si="2"/>
        <v>27.003958492003047</v>
      </c>
      <c r="I8" s="9"/>
      <c r="J8" s="5"/>
      <c r="L8" s="4"/>
      <c r="M8" s="4"/>
      <c r="N8" s="4"/>
    </row>
    <row r="9" spans="1:14" s="3" customFormat="1" ht="12.75" customHeight="1">
      <c r="A9">
        <v>45.78125</v>
      </c>
      <c r="B9">
        <v>624.6</v>
      </c>
      <c r="C9">
        <v>644.79999999999995</v>
      </c>
      <c r="D9">
        <v>1449</v>
      </c>
      <c r="E9">
        <v>155.6</v>
      </c>
      <c r="F9" s="8">
        <f t="shared" si="0"/>
        <v>23.715620069422531</v>
      </c>
      <c r="G9" s="7">
        <f t="shared" si="1"/>
        <v>114.75500000000001</v>
      </c>
      <c r="H9" s="7">
        <f t="shared" si="2"/>
        <v>31.660318926123388</v>
      </c>
      <c r="I9" s="9"/>
      <c r="J9" s="5"/>
      <c r="L9" s="4"/>
      <c r="M9" s="4"/>
      <c r="N9" s="4"/>
    </row>
    <row r="10" spans="1:14" s="3" customFormat="1" ht="12.75" customHeight="1">
      <c r="A10">
        <v>46.15625</v>
      </c>
      <c r="B10">
        <v>677.4</v>
      </c>
      <c r="C10">
        <v>599.70000000000005</v>
      </c>
      <c r="D10">
        <v>1639</v>
      </c>
      <c r="E10">
        <v>149.80000000000001</v>
      </c>
      <c r="F10" s="8">
        <f t="shared" si="0"/>
        <v>25.825412853686757</v>
      </c>
      <c r="G10" s="7">
        <f t="shared" si="1"/>
        <v>110.47750000000002</v>
      </c>
      <c r="H10" s="7">
        <f t="shared" si="2"/>
        <v>34.476889280274186</v>
      </c>
      <c r="I10" s="9"/>
      <c r="J10" s="5"/>
      <c r="L10" s="4"/>
      <c r="M10" s="4"/>
      <c r="N10" s="4"/>
    </row>
    <row r="11" spans="1:14" s="3" customFormat="1" ht="12.75" customHeight="1">
      <c r="A11">
        <v>46.96875</v>
      </c>
      <c r="B11">
        <v>616.6</v>
      </c>
      <c r="C11">
        <v>546.5</v>
      </c>
      <c r="D11">
        <v>1840</v>
      </c>
      <c r="E11">
        <v>130.6</v>
      </c>
      <c r="F11" s="8">
        <f t="shared" si="0"/>
        <v>25.276533080887766</v>
      </c>
      <c r="G11" s="7">
        <f t="shared" si="1"/>
        <v>96.317499999999995</v>
      </c>
      <c r="H11" s="7">
        <f t="shared" si="2"/>
        <v>33.744135567402893</v>
      </c>
      <c r="I11" s="9"/>
      <c r="J11" s="5"/>
      <c r="L11" s="4"/>
      <c r="M11" s="4"/>
      <c r="N11" s="4"/>
    </row>
    <row r="12" spans="1:14" s="3" customFormat="1" ht="12.75" customHeight="1">
      <c r="A12">
        <v>47.109375</v>
      </c>
      <c r="B12">
        <v>563.20000000000005</v>
      </c>
      <c r="C12">
        <v>509.8</v>
      </c>
      <c r="D12">
        <v>2054</v>
      </c>
      <c r="E12">
        <v>107.8</v>
      </c>
      <c r="F12" s="8">
        <f t="shared" si="0"/>
        <v>23.290333438518985</v>
      </c>
      <c r="G12" s="7">
        <f t="shared" si="1"/>
        <v>79.502499999999998</v>
      </c>
      <c r="H12" s="7">
        <f t="shared" si="2"/>
        <v>31.092561881188121</v>
      </c>
      <c r="I12" s="9"/>
      <c r="J12" s="5"/>
      <c r="L12" s="4"/>
      <c r="M12" s="4"/>
      <c r="N12" s="4"/>
    </row>
    <row r="13" spans="1:14" s="3" customFormat="1" ht="12.75" customHeight="1">
      <c r="A13">
        <v>47.84375</v>
      </c>
      <c r="B13">
        <v>520.29999999999995</v>
      </c>
      <c r="C13">
        <v>464.4</v>
      </c>
      <c r="D13">
        <v>2276</v>
      </c>
      <c r="E13">
        <v>92</v>
      </c>
      <c r="F13" s="8">
        <f t="shared" si="0"/>
        <v>22.02503418533712</v>
      </c>
      <c r="G13" s="7">
        <f t="shared" si="1"/>
        <v>67.850000000000009</v>
      </c>
      <c r="H13" s="7">
        <f t="shared" si="2"/>
        <v>29.403389185072353</v>
      </c>
      <c r="I13" s="9"/>
      <c r="J13" s="5"/>
      <c r="L13" s="4"/>
      <c r="M13" s="4"/>
      <c r="N13" s="4"/>
    </row>
    <row r="14" spans="1:14" s="3" customFormat="1" ht="12.75" customHeight="1">
      <c r="A14">
        <v>47.78125</v>
      </c>
      <c r="B14">
        <v>477.8</v>
      </c>
      <c r="C14">
        <v>435.1</v>
      </c>
      <c r="D14">
        <v>2511</v>
      </c>
      <c r="E14">
        <v>77.2</v>
      </c>
      <c r="F14" s="8">
        <f t="shared" si="0"/>
        <v>20.390154622909435</v>
      </c>
      <c r="G14" s="7">
        <f t="shared" si="1"/>
        <v>56.935000000000002</v>
      </c>
      <c r="H14" s="7">
        <f t="shared" si="2"/>
        <v>27.220827303884235</v>
      </c>
      <c r="I14" s="9"/>
      <c r="J14" s="5"/>
      <c r="L14" s="4"/>
      <c r="M14" s="4"/>
      <c r="N14" s="4"/>
    </row>
    <row r="15" spans="1:14" s="3" customFormat="1" ht="12.75" customHeight="1">
      <c r="A15">
        <v>48.734375</v>
      </c>
      <c r="B15">
        <v>456.3</v>
      </c>
      <c r="C15">
        <v>388.4</v>
      </c>
      <c r="D15">
        <v>2737</v>
      </c>
      <c r="E15">
        <v>66</v>
      </c>
      <c r="F15" s="8">
        <f t="shared" si="0"/>
        <v>19.000946670874093</v>
      </c>
      <c r="G15" s="7">
        <f t="shared" si="1"/>
        <v>48.675000000000004</v>
      </c>
      <c r="H15" s="7">
        <f t="shared" si="2"/>
        <v>25.366236671744097</v>
      </c>
      <c r="I15" s="9"/>
      <c r="J15" s="5"/>
      <c r="L15" s="4"/>
      <c r="M15" s="4"/>
      <c r="N15" s="4"/>
    </row>
    <row r="16" spans="1:14" s="3" customFormat="1" ht="12.75" customHeight="1">
      <c r="A16">
        <v>48.4375</v>
      </c>
      <c r="B16">
        <v>411.3</v>
      </c>
      <c r="C16">
        <v>375.3</v>
      </c>
      <c r="D16">
        <v>2973</v>
      </c>
      <c r="E16">
        <v>55.8</v>
      </c>
      <c r="F16" s="8">
        <f t="shared" si="0"/>
        <v>17.44960555380246</v>
      </c>
      <c r="G16" s="7">
        <f t="shared" si="1"/>
        <v>41.152500000000003</v>
      </c>
      <c r="H16" s="7">
        <f t="shared" si="2"/>
        <v>23.295198495811121</v>
      </c>
      <c r="I16" s="9"/>
      <c r="J16" s="5"/>
      <c r="L16" s="4"/>
      <c r="M16" s="4"/>
      <c r="N16" s="4"/>
    </row>
    <row r="17" spans="1:14" s="3" customFormat="1" ht="12.75" customHeight="1">
      <c r="A17">
        <v>48.953125</v>
      </c>
      <c r="B17">
        <v>380.6</v>
      </c>
      <c r="C17">
        <v>353.6</v>
      </c>
      <c r="D17">
        <v>3204</v>
      </c>
      <c r="E17">
        <v>47.8</v>
      </c>
      <c r="F17" s="8">
        <f t="shared" si="0"/>
        <v>16.109308930261911</v>
      </c>
      <c r="G17" s="7">
        <f t="shared" si="1"/>
        <v>35.252499999999998</v>
      </c>
      <c r="H17" s="7">
        <f t="shared" si="2"/>
        <v>21.505904417364814</v>
      </c>
      <c r="I17" s="9"/>
      <c r="J17" s="5"/>
      <c r="L17" s="4"/>
      <c r="M17" s="4"/>
      <c r="N17" s="4"/>
    </row>
    <row r="18" spans="1:14" s="3" customFormat="1" ht="12.75" customHeight="1">
      <c r="A18">
        <v>49.109375</v>
      </c>
      <c r="B18">
        <v>346.7</v>
      </c>
      <c r="C18">
        <v>333.8</v>
      </c>
      <c r="D18">
        <v>3434</v>
      </c>
      <c r="E18">
        <v>41</v>
      </c>
      <c r="F18" s="8">
        <f t="shared" si="0"/>
        <v>14.809508783001998</v>
      </c>
      <c r="G18" s="7">
        <f t="shared" si="1"/>
        <v>30.237500000000001</v>
      </c>
      <c r="H18" s="7">
        <f t="shared" si="2"/>
        <v>19.770673076923078</v>
      </c>
      <c r="I18" s="9"/>
      <c r="J18" s="5"/>
      <c r="L18" s="4"/>
      <c r="M18" s="4"/>
      <c r="N18" s="4"/>
    </row>
    <row r="19" spans="1:14" s="3" customFormat="1" ht="12.75" customHeight="1">
      <c r="A19">
        <v>49.46875</v>
      </c>
      <c r="B19">
        <v>335.2</v>
      </c>
      <c r="C19">
        <v>305</v>
      </c>
      <c r="D19">
        <v>3662</v>
      </c>
      <c r="E19">
        <v>36.4</v>
      </c>
      <c r="F19" s="8">
        <f t="shared" si="0"/>
        <v>14.020910907752182</v>
      </c>
      <c r="G19" s="7">
        <f t="shared" si="1"/>
        <v>26.844999999999999</v>
      </c>
      <c r="H19" s="7">
        <f t="shared" si="2"/>
        <v>18.717896039603961</v>
      </c>
      <c r="I19" s="9"/>
      <c r="J19" s="5"/>
      <c r="L19" s="4"/>
      <c r="M19" s="4"/>
      <c r="N19" s="4"/>
    </row>
    <row r="20" spans="1:14" s="3" customFormat="1" ht="12.75" customHeight="1">
      <c r="A20">
        <v>49.328125</v>
      </c>
      <c r="B20">
        <v>309.3</v>
      </c>
      <c r="C20">
        <v>290.3</v>
      </c>
      <c r="D20">
        <v>3888</v>
      </c>
      <c r="E20">
        <v>30.8</v>
      </c>
      <c r="F20" s="8">
        <f t="shared" si="0"/>
        <v>12.596023982328811</v>
      </c>
      <c r="G20" s="7">
        <f t="shared" si="1"/>
        <v>22.715000000000003</v>
      </c>
      <c r="H20" s="7">
        <f t="shared" si="2"/>
        <v>16.815674028941359</v>
      </c>
      <c r="I20" s="9"/>
      <c r="J20" s="5"/>
      <c r="L20" s="4"/>
      <c r="M20" s="4"/>
      <c r="N20" s="4"/>
    </row>
    <row r="21" spans="1:14" s="3" customFormat="1" ht="12.75" customHeight="1">
      <c r="A21">
        <v>49.546875</v>
      </c>
      <c r="B21">
        <v>294</v>
      </c>
      <c r="C21">
        <v>281.2</v>
      </c>
      <c r="D21">
        <v>4115</v>
      </c>
      <c r="E21">
        <v>27.4</v>
      </c>
      <c r="F21" s="8">
        <f t="shared" si="0"/>
        <v>11.859787524981593</v>
      </c>
      <c r="G21" s="7">
        <f t="shared" si="1"/>
        <v>20.2075</v>
      </c>
      <c r="H21" s="7">
        <f t="shared" si="2"/>
        <v>15.832799409748668</v>
      </c>
      <c r="I21" s="9"/>
      <c r="J21" s="5"/>
      <c r="L21" s="4"/>
      <c r="M21" s="4"/>
      <c r="N21" s="4"/>
    </row>
    <row r="22" spans="1:14" s="3" customFormat="1" ht="12.75" customHeight="1">
      <c r="A22">
        <v>49.921875</v>
      </c>
      <c r="B22">
        <v>277.7</v>
      </c>
      <c r="C22">
        <v>266.10000000000002</v>
      </c>
      <c r="D22">
        <v>4347</v>
      </c>
      <c r="E22">
        <v>24</v>
      </c>
      <c r="F22" s="8">
        <f t="shared" si="0"/>
        <v>10.973808772483434</v>
      </c>
      <c r="G22" s="7">
        <f t="shared" si="1"/>
        <v>17.700000000000003</v>
      </c>
      <c r="H22" s="7">
        <f t="shared" si="2"/>
        <v>14.650019040365576</v>
      </c>
      <c r="I22" s="9"/>
      <c r="J22" s="5"/>
      <c r="L22" s="4"/>
      <c r="M22" s="4"/>
      <c r="N22" s="4"/>
    </row>
    <row r="23" spans="1:14" s="3" customFormat="1" ht="12.75" customHeight="1">
      <c r="A23">
        <v>50.796875</v>
      </c>
      <c r="B23">
        <v>256</v>
      </c>
      <c r="C23">
        <v>256.2</v>
      </c>
      <c r="D23">
        <v>4570</v>
      </c>
      <c r="E23">
        <v>21.8</v>
      </c>
      <c r="F23" s="8">
        <f t="shared" si="0"/>
        <v>10.479225833596297</v>
      </c>
      <c r="G23" s="7">
        <f t="shared" si="1"/>
        <v>16.077500000000001</v>
      </c>
      <c r="H23" s="7">
        <f t="shared" si="2"/>
        <v>13.989751523229247</v>
      </c>
      <c r="I23" s="9"/>
      <c r="J23" s="5"/>
      <c r="L23" s="4"/>
      <c r="M23" s="4"/>
      <c r="N23" s="4"/>
    </row>
    <row r="24" spans="1:14" s="3" customFormat="1" ht="12.75" customHeight="1">
      <c r="A24">
        <v>50.4375</v>
      </c>
      <c r="B24">
        <v>242.1</v>
      </c>
      <c r="C24">
        <v>243.1</v>
      </c>
      <c r="D24">
        <v>4796</v>
      </c>
      <c r="E24">
        <v>19.399999999999999</v>
      </c>
      <c r="F24" s="8">
        <f t="shared" si="0"/>
        <v>9.7867255706321643</v>
      </c>
      <c r="G24" s="7">
        <f t="shared" si="1"/>
        <v>14.307499999999999</v>
      </c>
      <c r="H24" s="7">
        <f t="shared" si="2"/>
        <v>13.065264661081491</v>
      </c>
      <c r="I24" s="9"/>
      <c r="J24" s="5"/>
      <c r="L24" s="4"/>
      <c r="M24" s="4"/>
      <c r="N24" s="4"/>
    </row>
    <row r="25" spans="1:14" s="3" customFormat="1" ht="12.75" customHeight="1">
      <c r="A25">
        <v>50.65625</v>
      </c>
      <c r="B25">
        <v>230.5</v>
      </c>
      <c r="C25">
        <v>227</v>
      </c>
      <c r="D25">
        <v>5039</v>
      </c>
      <c r="E25">
        <v>17.2</v>
      </c>
      <c r="F25" s="8">
        <f t="shared" si="0"/>
        <v>9.1165246660355539</v>
      </c>
      <c r="G25" s="7">
        <f t="shared" si="1"/>
        <v>12.685</v>
      </c>
      <c r="H25" s="7">
        <f t="shared" si="2"/>
        <v>12.170547410510283</v>
      </c>
      <c r="I25" s="9"/>
      <c r="J25" s="5"/>
      <c r="L25" s="4"/>
      <c r="M25" s="4"/>
      <c r="N25" s="4"/>
    </row>
    <row r="26" spans="1:14" s="3" customFormat="1" ht="12.75" customHeight="1">
      <c r="A26">
        <v>48.8125</v>
      </c>
      <c r="B26">
        <v>217.8</v>
      </c>
      <c r="C26">
        <v>217.4</v>
      </c>
      <c r="D26">
        <v>5251</v>
      </c>
      <c r="E26">
        <v>15</v>
      </c>
      <c r="F26" s="8">
        <f t="shared" si="0"/>
        <v>8.2849479331019253</v>
      </c>
      <c r="G26" s="7">
        <f t="shared" si="1"/>
        <v>11.0625</v>
      </c>
      <c r="H26" s="7">
        <f t="shared" si="2"/>
        <v>11.060393659558263</v>
      </c>
      <c r="I26" s="9"/>
      <c r="J26" s="5"/>
      <c r="L26" s="4"/>
      <c r="M26" s="4"/>
      <c r="N26" s="4"/>
    </row>
    <row r="27" spans="1:14" s="3" customFormat="1" ht="12.75" customHeight="1">
      <c r="A27">
        <v>49.984375</v>
      </c>
      <c r="B27">
        <v>213.9</v>
      </c>
      <c r="C27">
        <v>207</v>
      </c>
      <c r="D27">
        <v>5501</v>
      </c>
      <c r="E27">
        <v>13.8</v>
      </c>
      <c r="F27" s="8">
        <f t="shared" si="0"/>
        <v>7.9850426001893346</v>
      </c>
      <c r="G27" s="7">
        <f t="shared" si="1"/>
        <v>10.177500000000002</v>
      </c>
      <c r="H27" s="7">
        <f t="shared" si="2"/>
        <v>10.660020468392995</v>
      </c>
      <c r="I27" s="9"/>
      <c r="J27" s="5"/>
      <c r="L27" s="4"/>
      <c r="M27" s="4"/>
      <c r="N27" s="4"/>
    </row>
    <row r="28" spans="1:14" s="3" customFormat="1" ht="12.75" customHeight="1">
      <c r="A28">
        <v>49.625</v>
      </c>
      <c r="B28">
        <v>204.6</v>
      </c>
      <c r="C28">
        <v>200.3</v>
      </c>
      <c r="D28">
        <v>5706</v>
      </c>
      <c r="E28">
        <v>12.6</v>
      </c>
      <c r="F28" s="8">
        <f t="shared" si="0"/>
        <v>7.5623856106027132</v>
      </c>
      <c r="G28" s="7">
        <f t="shared" si="1"/>
        <v>9.2925000000000004</v>
      </c>
      <c r="H28" s="7">
        <f t="shared" si="2"/>
        <v>10.095773990860625</v>
      </c>
      <c r="I28" s="9"/>
      <c r="J28" s="5"/>
      <c r="L28" s="4"/>
      <c r="M28" s="4"/>
      <c r="N28" s="4"/>
    </row>
    <row r="29" spans="1:14" s="3" customFormat="1" ht="12.75" customHeight="1">
      <c r="A29">
        <v>49.84375</v>
      </c>
      <c r="B29">
        <v>185.4</v>
      </c>
      <c r="C29">
        <v>185.2</v>
      </c>
      <c r="D29">
        <v>6142</v>
      </c>
      <c r="E29">
        <v>10.4</v>
      </c>
      <c r="F29" s="8">
        <f t="shared" si="0"/>
        <v>6.7189228989165883</v>
      </c>
      <c r="G29" s="7">
        <f t="shared" si="1"/>
        <v>7.6700000000000008</v>
      </c>
      <c r="H29" s="7">
        <f t="shared" si="2"/>
        <v>8.9697524752475264</v>
      </c>
      <c r="I29" s="9"/>
      <c r="J29" s="5"/>
      <c r="L29" s="4"/>
      <c r="M29" s="4"/>
      <c r="N29" s="4"/>
    </row>
    <row r="30" spans="1:14" s="3" customFormat="1" ht="12.75" customHeight="1">
      <c r="A30">
        <v>49.546875</v>
      </c>
      <c r="B30">
        <v>176.9</v>
      </c>
      <c r="C30">
        <v>178.8</v>
      </c>
      <c r="D30">
        <v>6369</v>
      </c>
      <c r="E30">
        <v>8.1999999999999993</v>
      </c>
      <c r="F30" s="8">
        <f t="shared" si="0"/>
        <v>5.4934048595771534</v>
      </c>
      <c r="G30" s="7">
        <f t="shared" si="1"/>
        <v>6.0474999999999994</v>
      </c>
      <c r="H30" s="7">
        <f t="shared" si="2"/>
        <v>7.3336876428027411</v>
      </c>
      <c r="I30" s="9"/>
      <c r="J30" s="5"/>
      <c r="L30" s="4"/>
      <c r="M30" s="4"/>
      <c r="N30" s="4"/>
    </row>
    <row r="31" spans="1:14" s="3" customFormat="1" ht="12.75" customHeight="1">
      <c r="A31">
        <v>49.625</v>
      </c>
      <c r="B31">
        <v>160.9</v>
      </c>
      <c r="C31">
        <v>164.4</v>
      </c>
      <c r="D31">
        <v>6830</v>
      </c>
      <c r="E31">
        <v>7</v>
      </c>
      <c r="F31" s="8">
        <f t="shared" si="0"/>
        <v>5.0289260544861678</v>
      </c>
      <c r="G31" s="7">
        <f t="shared" si="1"/>
        <v>5.1625000000000005</v>
      </c>
      <c r="H31" s="7">
        <f t="shared" si="2"/>
        <v>6.713609101294745</v>
      </c>
      <c r="I31" s="9"/>
      <c r="J31" s="5"/>
      <c r="L31" s="4"/>
      <c r="M31" s="4"/>
      <c r="N31" s="4"/>
    </row>
    <row r="32" spans="1:14" s="3" customFormat="1" ht="12.75" customHeight="1">
      <c r="A32">
        <v>48.953125</v>
      </c>
      <c r="B32">
        <v>149.19999999999999</v>
      </c>
      <c r="C32">
        <v>155.4</v>
      </c>
      <c r="D32">
        <v>7271</v>
      </c>
      <c r="E32">
        <v>5.8</v>
      </c>
      <c r="F32" s="8">
        <f t="shared" si="0"/>
        <v>4.4358683075628482</v>
      </c>
      <c r="G32" s="7">
        <f t="shared" si="1"/>
        <v>4.2774999999999999</v>
      </c>
      <c r="H32" s="7">
        <f t="shared" si="2"/>
        <v>5.9218778560548362</v>
      </c>
      <c r="I32" s="9"/>
      <c r="J32" s="5"/>
      <c r="L32" s="4"/>
      <c r="M32" s="4"/>
      <c r="N32" s="4"/>
    </row>
    <row r="33" spans="1:14" s="3" customFormat="1" ht="12.75" customHeight="1">
      <c r="A33">
        <v>49.984375</v>
      </c>
      <c r="B33">
        <v>147.1</v>
      </c>
      <c r="C33">
        <v>148.6</v>
      </c>
      <c r="D33">
        <v>7500</v>
      </c>
      <c r="E33">
        <v>4.8</v>
      </c>
      <c r="F33" s="8">
        <f t="shared" si="0"/>
        <v>3.7866834963710949</v>
      </c>
      <c r="G33" s="7">
        <f t="shared" si="1"/>
        <v>3.54</v>
      </c>
      <c r="H33" s="7">
        <f t="shared" si="2"/>
        <v>5.0552170601675552</v>
      </c>
      <c r="I33" s="9"/>
      <c r="J33" s="5"/>
      <c r="L33" s="4"/>
      <c r="M33" s="4"/>
      <c r="N33" s="4"/>
    </row>
    <row r="34" spans="1:14" s="3" customFormat="1" ht="12.75" customHeight="1">
      <c r="A34"/>
      <c r="B34"/>
      <c r="C34"/>
      <c r="D34"/>
      <c r="E34"/>
      <c r="F34" s="8">
        <f t="shared" si="0"/>
        <v>0</v>
      </c>
      <c r="G34" s="7">
        <f t="shared" si="1"/>
        <v>0</v>
      </c>
      <c r="H34" s="7">
        <f t="shared" si="2"/>
        <v>0</v>
      </c>
      <c r="I34" s="9"/>
      <c r="J34" s="5"/>
      <c r="L34" s="4"/>
      <c r="M34" s="4"/>
      <c r="N34" s="4"/>
    </row>
    <row r="35" spans="1:14" s="3" customFormat="1" ht="12.75" customHeight="1">
      <c r="A35"/>
      <c r="B35"/>
      <c r="C35"/>
      <c r="D35"/>
      <c r="E35"/>
      <c r="F35" s="8">
        <f t="shared" si="0"/>
        <v>0</v>
      </c>
      <c r="G35" s="7">
        <f t="shared" si="1"/>
        <v>0</v>
      </c>
      <c r="H35" s="7">
        <f t="shared" si="2"/>
        <v>0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0"/>
        <v>0</v>
      </c>
      <c r="G36" s="7">
        <f t="shared" si="1"/>
        <v>0</v>
      </c>
      <c r="H36" s="7">
        <f t="shared" si="2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ref="F62:F113" si="3">(D62*E62)/9507</f>
        <v>0</v>
      </c>
      <c r="G62" s="7">
        <f t="shared" ref="G62:G113" si="4">SUM(E62*0.7375)</f>
        <v>0</v>
      </c>
      <c r="H62" s="7">
        <f t="shared" ref="H62:H113" si="5">SUM(D62*G62)/5252</f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ref="F114:F177" si="6">(D114*E114)/9507</f>
        <v>0</v>
      </c>
      <c r="G114" s="7">
        <f t="shared" ref="G114:G177" si="7">SUM(E114*0.7375)</f>
        <v>0</v>
      </c>
      <c r="H114" s="7">
        <f t="shared" ref="H114:H177" si="8">SUM(D114*G114)/5252</f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>
      <c r="A173" s="1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</row>
    <row r="174" spans="1:14">
      <c r="A174" s="1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</row>
    <row r="175" spans="1:14">
      <c r="A175" s="1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ref="F178:F217" si="9">(D178*E178)/9507</f>
        <v>0</v>
      </c>
      <c r="G178" s="7">
        <f t="shared" ref="G178:G217" si="10">SUM(E178*0.7375)</f>
        <v>0</v>
      </c>
      <c r="H178" s="7">
        <f t="shared" ref="H178:H217" si="11">SUM(D178*G178)/5252</f>
        <v>0</v>
      </c>
      <c r="J178"/>
      <c r="L178"/>
      <c r="M178"/>
    </row>
    <row r="179" spans="1:14">
      <c r="A179" s="1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J179"/>
      <c r="L179"/>
      <c r="M179"/>
    </row>
    <row r="180" spans="1:14">
      <c r="A180" s="1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J180"/>
      <c r="L180"/>
      <c r="M180"/>
    </row>
    <row r="181" spans="1:14">
      <c r="A181" s="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  <c r="N183"/>
    </row>
    <row r="184" spans="1:14" hidden="1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  <c r="N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  <c r="N185"/>
    </row>
    <row r="186" spans="1:14" hidden="1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 hidden="1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 hidden="1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ref="F218:F231" si="12">(D218*E218)/9507</f>
        <v>0</v>
      </c>
      <c r="G218" s="7">
        <f t="shared" ref="G218:G231" si="13">SUM(E218*0.7375)</f>
        <v>0</v>
      </c>
      <c r="H218" s="7">
        <f t="shared" ref="H218:H231" si="14">SUM(D218*G218)/5252</f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ref="F232:F295" si="15">(D232*E232)/9507</f>
        <v>0</v>
      </c>
      <c r="G232" s="7">
        <f t="shared" ref="G232:G295" si="16">SUM(E232*0.7375)</f>
        <v>0</v>
      </c>
      <c r="H232" s="7">
        <f t="shared" ref="H232:H295" si="17">SUM(D232*G232)/5252</f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5"/>
        <v>0</v>
      </c>
      <c r="G233" s="7">
        <f t="shared" si="16"/>
        <v>0</v>
      </c>
      <c r="H233" s="7">
        <f t="shared" si="17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ref="F296:F359" si="18">(D296*E296)/9507</f>
        <v>0</v>
      </c>
      <c r="G296" s="7">
        <f t="shared" ref="G296:G359" si="19">SUM(E296*0.7375)</f>
        <v>0</v>
      </c>
      <c r="H296" s="7">
        <f t="shared" ref="H296:H359" si="20">SUM(D296*G296)/5252</f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8"/>
        <v>0</v>
      </c>
      <c r="G297" s="7">
        <f t="shared" si="19"/>
        <v>0</v>
      </c>
      <c r="H297" s="7">
        <f t="shared" si="20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ref="F360:F423" si="21">(D360*E360)/9507</f>
        <v>0</v>
      </c>
      <c r="G360" s="7">
        <f t="shared" ref="G360:G423" si="22">SUM(E360*0.7375)</f>
        <v>0</v>
      </c>
      <c r="H360" s="7">
        <f t="shared" ref="H360:H423" si="23">SUM(D360*G360)/5252</f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21"/>
        <v>0</v>
      </c>
      <c r="G361" s="7">
        <f t="shared" si="22"/>
        <v>0</v>
      </c>
      <c r="H361" s="7">
        <f t="shared" si="23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ref="F424:F487" si="24">(D424*E424)/9507</f>
        <v>0</v>
      </c>
      <c r="G424" s="7">
        <f t="shared" ref="G424:G487" si="25">SUM(E424*0.7375)</f>
        <v>0</v>
      </c>
      <c r="H424" s="7">
        <f t="shared" ref="H424:H487" si="26">SUM(D424*G424)/5252</f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4"/>
        <v>0</v>
      </c>
      <c r="G425" s="7">
        <f t="shared" si="25"/>
        <v>0</v>
      </c>
      <c r="H425" s="7">
        <f t="shared" si="26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ref="F488:F551" si="27">(D488*E488)/9507</f>
        <v>0</v>
      </c>
      <c r="G488" s="7">
        <f t="shared" ref="G488:G551" si="28">SUM(E488*0.7375)</f>
        <v>0</v>
      </c>
      <c r="H488" s="7">
        <f t="shared" ref="H488:H551" si="29">SUM(D488*G488)/5252</f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7"/>
        <v>0</v>
      </c>
      <c r="G489" s="7">
        <f t="shared" si="28"/>
        <v>0</v>
      </c>
      <c r="H489" s="7">
        <f t="shared" si="29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ref="F552:F615" si="30">(D552*E552)/9507</f>
        <v>0</v>
      </c>
      <c r="G552" s="7">
        <f t="shared" ref="G552:G615" si="31">SUM(E552*0.7375)</f>
        <v>0</v>
      </c>
      <c r="H552" s="7">
        <f t="shared" ref="H552:H615" si="32">SUM(D552*G552)/5252</f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30"/>
        <v>0</v>
      </c>
      <c r="G553" s="7">
        <f t="shared" si="31"/>
        <v>0</v>
      </c>
      <c r="H553" s="7">
        <f t="shared" si="32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ref="F616:F679" si="33">(D616*E616)/9507</f>
        <v>0</v>
      </c>
      <c r="G616" s="7">
        <f t="shared" ref="G616:G679" si="34">SUM(E616*0.7375)</f>
        <v>0</v>
      </c>
      <c r="H616" s="7">
        <f t="shared" ref="H616:H679" si="35">SUM(D616*G616)/5252</f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3"/>
        <v>0</v>
      </c>
      <c r="G617" s="7">
        <f t="shared" si="34"/>
        <v>0</v>
      </c>
      <c r="H617" s="7">
        <f t="shared" si="35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ref="F680:F743" si="36">(D680*E680)/9507</f>
        <v>0</v>
      </c>
      <c r="G680" s="7">
        <f t="shared" ref="G680:G743" si="37">SUM(E680*0.7375)</f>
        <v>0</v>
      </c>
      <c r="H680" s="7">
        <f t="shared" ref="H680:H743" si="38">SUM(D680*G680)/5252</f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6"/>
        <v>0</v>
      </c>
      <c r="G681" s="7">
        <f t="shared" si="37"/>
        <v>0</v>
      </c>
      <c r="H681" s="7">
        <f t="shared" si="38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ref="F744:F807" si="39">(D744*E744)/9507</f>
        <v>0</v>
      </c>
      <c r="G744" s="7">
        <f t="shared" ref="G744:G807" si="40">SUM(E744*0.7375)</f>
        <v>0</v>
      </c>
      <c r="H744" s="7">
        <f t="shared" ref="H744:H807" si="41">SUM(D744*G744)/5252</f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9"/>
        <v>0</v>
      </c>
      <c r="G745" s="7">
        <f t="shared" si="40"/>
        <v>0</v>
      </c>
      <c r="H745" s="7">
        <f t="shared" si="41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ref="F808:F871" si="42">(D808*E808)/9507</f>
        <v>0</v>
      </c>
      <c r="G808" s="7">
        <f t="shared" ref="G808:G871" si="43">SUM(E808*0.7375)</f>
        <v>0</v>
      </c>
      <c r="H808" s="7">
        <f t="shared" ref="H808:H871" si="44">SUM(D808*G808)/5252</f>
        <v>0</v>
      </c>
      <c r="J808"/>
      <c r="L808"/>
      <c r="M808"/>
      <c r="N808"/>
    </row>
    <row r="809" spans="3:14">
      <c r="C809"/>
      <c r="D809"/>
      <c r="E809"/>
      <c r="F809" s="8">
        <f t="shared" si="42"/>
        <v>0</v>
      </c>
      <c r="G809" s="7">
        <f t="shared" si="43"/>
        <v>0</v>
      </c>
      <c r="H809" s="7">
        <f t="shared" si="44"/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ref="F872:F935" si="45">(D872*E872)/9507</f>
        <v>0</v>
      </c>
      <c r="G872" s="7">
        <f t="shared" ref="G872:G935" si="46">SUM(E872*0.7375)</f>
        <v>0</v>
      </c>
      <c r="H872" s="7">
        <f t="shared" ref="H872:H935" si="47">SUM(D872*G872)/5252</f>
        <v>0</v>
      </c>
      <c r="J872"/>
      <c r="L872"/>
      <c r="M872"/>
      <c r="N872"/>
    </row>
    <row r="873" spans="3:14">
      <c r="C873"/>
      <c r="D873"/>
      <c r="E873"/>
      <c r="F873" s="8">
        <f t="shared" si="45"/>
        <v>0</v>
      </c>
      <c r="G873" s="7">
        <f t="shared" si="46"/>
        <v>0</v>
      </c>
      <c r="H873" s="7">
        <f t="shared" si="47"/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ref="F936:F999" si="48">(D936*E936)/9507</f>
        <v>0</v>
      </c>
      <c r="G936" s="7">
        <f t="shared" ref="G936:G999" si="49">SUM(E936*0.7375)</f>
        <v>0</v>
      </c>
      <c r="H936" s="7">
        <f t="shared" ref="H936:H999" si="50">SUM(D936*G936)/5252</f>
        <v>0</v>
      </c>
      <c r="J936"/>
      <c r="L936"/>
      <c r="M936"/>
      <c r="N936"/>
    </row>
    <row r="937" spans="3:14">
      <c r="C937"/>
      <c r="D937"/>
      <c r="E937"/>
      <c r="F937" s="8">
        <f t="shared" si="48"/>
        <v>0</v>
      </c>
      <c r="G937" s="7">
        <f t="shared" si="49"/>
        <v>0</v>
      </c>
      <c r="H937" s="7">
        <f t="shared" si="50"/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ref="F1000:F1063" si="51">(D1000*E1000)/9507</f>
        <v>0</v>
      </c>
      <c r="G1000" s="7">
        <f t="shared" ref="G1000:G1063" si="52">SUM(E1000*0.7375)</f>
        <v>0</v>
      </c>
      <c r="H1000" s="7">
        <f t="shared" ref="H1000:H1063" si="53">SUM(D1000*G1000)/5252</f>
        <v>0</v>
      </c>
      <c r="J1000"/>
      <c r="L1000"/>
      <c r="M1000"/>
      <c r="N1000"/>
    </row>
    <row r="1001" spans="3:14">
      <c r="C1001"/>
      <c r="D1001"/>
      <c r="E1001"/>
      <c r="F1001" s="8">
        <f t="shared" si="51"/>
        <v>0</v>
      </c>
      <c r="G1001" s="7">
        <f t="shared" si="52"/>
        <v>0</v>
      </c>
      <c r="H1001" s="7">
        <f t="shared" si="53"/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ref="F1064:F1112" si="54">(D1064*E1064)/9507</f>
        <v>0</v>
      </c>
      <c r="G1064" s="7">
        <f t="shared" ref="G1064:G1112" si="55">SUM(E1064*0.7375)</f>
        <v>0</v>
      </c>
      <c r="H1064" s="7">
        <f t="shared" ref="H1064:H1112" si="56">SUM(D1064*G1064)/5252</f>
        <v>0</v>
      </c>
      <c r="J1064"/>
      <c r="L1064"/>
      <c r="M1064"/>
      <c r="N1064"/>
    </row>
    <row r="1065" spans="3:14">
      <c r="C1065"/>
      <c r="D1065"/>
      <c r="E1065"/>
      <c r="F1065" s="8">
        <f t="shared" si="54"/>
        <v>0</v>
      </c>
      <c r="G1065" s="7">
        <f t="shared" si="55"/>
        <v>0</v>
      </c>
      <c r="H1065" s="7">
        <f t="shared" si="56"/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8" sqref="I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42.2</v>
      </c>
      <c r="C3" s="6">
        <f t="shared" ref="C3:C9" si="0">(A3*B3)/9507</f>
        <v>4.4388345429683387</v>
      </c>
      <c r="D3" s="6">
        <f t="shared" ref="D3:D9" si="1">SUM(B3*0.7375)</f>
        <v>31.122500000000002</v>
      </c>
      <c r="E3" s="6">
        <f t="shared" ref="E3:E9" si="2">SUM(A3*D3)/5252</f>
        <v>5.9258377760853014</v>
      </c>
      <c r="F3" s="3">
        <v>81</v>
      </c>
      <c r="G3" s="3">
        <v>80</v>
      </c>
      <c r="H3" s="3">
        <v>111</v>
      </c>
      <c r="I3" s="3">
        <v>217</v>
      </c>
    </row>
    <row r="4" spans="1:9">
      <c r="A4" s="3">
        <f t="shared" ref="A4:A9" si="3">A3+1000</f>
        <v>2000</v>
      </c>
      <c r="B4" s="3">
        <v>49</v>
      </c>
      <c r="C4" s="6">
        <f t="shared" si="0"/>
        <v>10.308193962343536</v>
      </c>
      <c r="D4" s="6">
        <f t="shared" si="1"/>
        <v>36.137500000000003</v>
      </c>
      <c r="E4" s="6">
        <f t="shared" si="2"/>
        <v>13.761424219345011</v>
      </c>
      <c r="F4" s="3">
        <v>85</v>
      </c>
      <c r="G4" s="3">
        <v>80</v>
      </c>
      <c r="H4" s="3">
        <v>262</v>
      </c>
      <c r="I4" s="3">
        <v>244</v>
      </c>
    </row>
    <row r="5" spans="1:9">
      <c r="A5" s="3">
        <f t="shared" si="3"/>
        <v>3000</v>
      </c>
      <c r="B5" s="3">
        <v>35.4</v>
      </c>
      <c r="C5" s="6">
        <f t="shared" si="0"/>
        <v>11.170716314294729</v>
      </c>
      <c r="D5" s="6">
        <f t="shared" si="1"/>
        <v>26.107500000000002</v>
      </c>
      <c r="E5" s="6">
        <f t="shared" si="2"/>
        <v>14.912890327494289</v>
      </c>
      <c r="F5" s="3">
        <v>83</v>
      </c>
      <c r="G5" s="3">
        <v>78</v>
      </c>
      <c r="H5" s="3">
        <v>299</v>
      </c>
      <c r="I5" s="3">
        <v>270</v>
      </c>
    </row>
    <row r="6" spans="1:9">
      <c r="A6" s="3">
        <f t="shared" si="3"/>
        <v>4000</v>
      </c>
      <c r="B6" s="3">
        <v>20.6</v>
      </c>
      <c r="C6" s="6">
        <f t="shared" si="0"/>
        <v>8.6672977805827287</v>
      </c>
      <c r="D6" s="6">
        <f t="shared" si="1"/>
        <v>15.192500000000003</v>
      </c>
      <c r="E6" s="6">
        <f t="shared" si="2"/>
        <v>11.570830159939073</v>
      </c>
      <c r="F6" s="3">
        <v>81</v>
      </c>
      <c r="G6" s="3">
        <v>65</v>
      </c>
      <c r="H6" s="3">
        <v>235</v>
      </c>
      <c r="I6" s="3">
        <v>220</v>
      </c>
    </row>
    <row r="7" spans="1:9">
      <c r="A7" s="3">
        <f t="shared" si="3"/>
        <v>5000</v>
      </c>
      <c r="B7" s="3">
        <v>12.6</v>
      </c>
      <c r="C7" s="6">
        <f t="shared" si="0"/>
        <v>6.6266961186494164</v>
      </c>
      <c r="D7" s="6">
        <f t="shared" si="1"/>
        <v>9.2925000000000004</v>
      </c>
      <c r="E7" s="6">
        <f t="shared" si="2"/>
        <v>8.8466298552932212</v>
      </c>
      <c r="F7" s="3">
        <v>77</v>
      </c>
      <c r="G7" s="3">
        <v>53</v>
      </c>
      <c r="H7" s="3">
        <v>182</v>
      </c>
      <c r="I7" s="3">
        <v>177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7" sqref="D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29.6</v>
      </c>
      <c r="C3" s="6">
        <f t="shared" ref="C3:C9" si="0">(A3*B3)/9507</f>
        <v>3.113495319238456</v>
      </c>
      <c r="D3" s="6">
        <f t="shared" ref="D3:D9" si="1">SUM(B3*0.7375)</f>
        <v>21.830000000000002</v>
      </c>
      <c r="E3" s="6">
        <f t="shared" ref="E3:E9" si="2">SUM(A3*D3)/5252</f>
        <v>4.156511805026657</v>
      </c>
      <c r="F3" s="3">
        <v>84</v>
      </c>
      <c r="G3" s="3">
        <v>80</v>
      </c>
      <c r="H3" s="3">
        <v>75</v>
      </c>
      <c r="I3" s="3">
        <v>163</v>
      </c>
    </row>
    <row r="4" spans="1:9">
      <c r="A4" s="3">
        <f t="shared" ref="A4:A9" si="3">A3+1000</f>
        <v>2000</v>
      </c>
      <c r="B4" s="3">
        <v>35.4</v>
      </c>
      <c r="C4" s="6">
        <f t="shared" si="0"/>
        <v>7.4471442095298199</v>
      </c>
      <c r="D4" s="6">
        <f t="shared" si="1"/>
        <v>26.107500000000002</v>
      </c>
      <c r="E4" s="6">
        <f t="shared" si="2"/>
        <v>9.9419268849961924</v>
      </c>
      <c r="F4" s="3">
        <v>89</v>
      </c>
      <c r="G4" s="3">
        <v>79</v>
      </c>
      <c r="H4" s="3">
        <v>177</v>
      </c>
      <c r="I4" s="3">
        <v>186</v>
      </c>
    </row>
    <row r="5" spans="1:9">
      <c r="A5" s="3">
        <f t="shared" si="3"/>
        <v>3000</v>
      </c>
      <c r="B5" s="3">
        <v>25.2</v>
      </c>
      <c r="C5" s="6">
        <f t="shared" si="0"/>
        <v>7.9520353423792995</v>
      </c>
      <c r="D5" s="6">
        <f t="shared" si="1"/>
        <v>18.585000000000001</v>
      </c>
      <c r="E5" s="6">
        <f t="shared" si="2"/>
        <v>10.615955826351867</v>
      </c>
      <c r="F5" s="3">
        <v>86</v>
      </c>
      <c r="G5" s="3">
        <v>80</v>
      </c>
      <c r="H5" s="3">
        <v>203</v>
      </c>
      <c r="I5" s="3">
        <v>183</v>
      </c>
    </row>
    <row r="6" spans="1:9">
      <c r="A6" s="3">
        <f t="shared" si="3"/>
        <v>4000</v>
      </c>
      <c r="B6" s="3">
        <v>20.6</v>
      </c>
      <c r="C6" s="6">
        <f t="shared" si="0"/>
        <v>8.6672977805827287</v>
      </c>
      <c r="D6" s="6">
        <f t="shared" si="1"/>
        <v>15.192500000000003</v>
      </c>
      <c r="E6" s="6">
        <f t="shared" si="2"/>
        <v>11.570830159939073</v>
      </c>
      <c r="F6" s="3">
        <v>85</v>
      </c>
      <c r="G6" s="3">
        <v>70</v>
      </c>
      <c r="H6" s="3">
        <v>234</v>
      </c>
      <c r="I6" s="3">
        <v>225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2013-01-10T17:20:45Z</dcterms:modified>
</cp:coreProperties>
</file>