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F1126"/>
  <c r="G1126"/>
  <c r="H1126" s="1"/>
  <c r="F1127"/>
  <c r="G1127"/>
  <c r="H1127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<sst xmlns="http://schemas.openxmlformats.org/spreadsheetml/2006/main" count="43" uniqueCount="13">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</sst>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3"/>
          <c:y val="0.16639477977161488"/>
          <c:w val="0.79134295227524976"/>
          <c:h val="0.65579119086460536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data'!$D$3:$D$1681</c:f>
              <c:numCache>
                <c:formatCode>General</c:formatCode>
                <c:ptCount val="1665"/>
                <c:pt idx="0">
                  <c:v>50</c:v>
                </c:pt>
                <c:pt idx="1">
                  <c:v>50</c:v>
                </c:pt>
                <c:pt idx="2">
                  <c:v>111</c:v>
                </c:pt>
                <c:pt idx="3">
                  <c:v>420</c:v>
                </c:pt>
                <c:pt idx="4">
                  <c:v>686</c:v>
                </c:pt>
                <c:pt idx="5">
                  <c:v>960</c:v>
                </c:pt>
                <c:pt idx="6">
                  <c:v>1236</c:v>
                </c:pt>
                <c:pt idx="7">
                  <c:v>1507</c:v>
                </c:pt>
                <c:pt idx="8">
                  <c:v>1776</c:v>
                </c:pt>
                <c:pt idx="9">
                  <c:v>2045</c:v>
                </c:pt>
                <c:pt idx="10">
                  <c:v>2316</c:v>
                </c:pt>
                <c:pt idx="11">
                  <c:v>2604</c:v>
                </c:pt>
                <c:pt idx="12">
                  <c:v>2914</c:v>
                </c:pt>
                <c:pt idx="13">
                  <c:v>3205</c:v>
                </c:pt>
                <c:pt idx="14">
                  <c:v>3488</c:v>
                </c:pt>
                <c:pt idx="15">
                  <c:v>3703</c:v>
                </c:pt>
                <c:pt idx="16">
                  <c:v>3923</c:v>
                </c:pt>
                <c:pt idx="17">
                  <c:v>4175</c:v>
                </c:pt>
                <c:pt idx="18">
                  <c:v>4435</c:v>
                </c:pt>
                <c:pt idx="19">
                  <c:v>4693</c:v>
                </c:pt>
                <c:pt idx="20">
                  <c:v>4945</c:v>
                </c:pt>
                <c:pt idx="21">
                  <c:v>5193</c:v>
                </c:pt>
                <c:pt idx="22">
                  <c:v>5448</c:v>
                </c:pt>
                <c:pt idx="23">
                  <c:v>5702</c:v>
                </c:pt>
                <c:pt idx="24">
                  <c:v>5964</c:v>
                </c:pt>
                <c:pt idx="25">
                  <c:v>6250</c:v>
                </c:pt>
                <c:pt idx="26">
                  <c:v>6513</c:v>
                </c:pt>
                <c:pt idx="27">
                  <c:v>6769</c:v>
                </c:pt>
                <c:pt idx="28">
                  <c:v>7040</c:v>
                </c:pt>
                <c:pt idx="29">
                  <c:v>7288</c:v>
                </c:pt>
                <c:pt idx="30">
                  <c:v>7523</c:v>
                </c:pt>
                <c:pt idx="31">
                  <c:v>7744</c:v>
                </c:pt>
                <c:pt idx="32">
                  <c:v>7955</c:v>
                </c:pt>
                <c:pt idx="33">
                  <c:v>8097</c:v>
                </c:pt>
              </c:numCache>
            </c:numRef>
          </c:xVal>
          <c:yVal>
            <c:numRef>
              <c:f>'Peak data'!$G$3:$G$1681</c:f>
              <c:numCache>
                <c:formatCode>0.00</c:formatCode>
                <c:ptCount val="1665"/>
                <c:pt idx="0">
                  <c:v>127.58750000000001</c:v>
                </c:pt>
                <c:pt idx="1">
                  <c:v>127.58750000000001</c:v>
                </c:pt>
                <c:pt idx="2">
                  <c:v>127.58750000000001</c:v>
                </c:pt>
                <c:pt idx="3">
                  <c:v>127.58750000000001</c:v>
                </c:pt>
                <c:pt idx="4">
                  <c:v>123.31</c:v>
                </c:pt>
                <c:pt idx="5">
                  <c:v>118.88500000000001</c:v>
                </c:pt>
                <c:pt idx="6">
                  <c:v>116.23</c:v>
                </c:pt>
                <c:pt idx="7">
                  <c:v>115.34500000000001</c:v>
                </c:pt>
                <c:pt idx="8">
                  <c:v>114.46</c:v>
                </c:pt>
                <c:pt idx="9">
                  <c:v>113.575</c:v>
                </c:pt>
                <c:pt idx="10">
                  <c:v>112.69000000000001</c:v>
                </c:pt>
                <c:pt idx="11">
                  <c:v>112.69000000000001</c:v>
                </c:pt>
                <c:pt idx="12">
                  <c:v>112.69000000000001</c:v>
                </c:pt>
                <c:pt idx="13">
                  <c:v>111.95250000000001</c:v>
                </c:pt>
                <c:pt idx="14">
                  <c:v>111.0675</c:v>
                </c:pt>
                <c:pt idx="15">
                  <c:v>109.2975</c:v>
                </c:pt>
                <c:pt idx="16">
                  <c:v>103.10250000000002</c:v>
                </c:pt>
                <c:pt idx="17">
                  <c:v>93.515000000000001</c:v>
                </c:pt>
                <c:pt idx="18">
                  <c:v>80.387500000000003</c:v>
                </c:pt>
                <c:pt idx="19">
                  <c:v>74.34</c:v>
                </c:pt>
                <c:pt idx="20">
                  <c:v>64.752499999999998</c:v>
                </c:pt>
                <c:pt idx="21">
                  <c:v>58.557500000000005</c:v>
                </c:pt>
                <c:pt idx="22">
                  <c:v>52.510000000000005</c:v>
                </c:pt>
                <c:pt idx="23">
                  <c:v>46.314999999999998</c:v>
                </c:pt>
                <c:pt idx="24">
                  <c:v>41.152500000000003</c:v>
                </c:pt>
                <c:pt idx="25">
                  <c:v>36.727499999999999</c:v>
                </c:pt>
                <c:pt idx="26">
                  <c:v>31.565000000000001</c:v>
                </c:pt>
                <c:pt idx="27">
                  <c:v>27.14</c:v>
                </c:pt>
                <c:pt idx="28">
                  <c:v>22.862500000000001</c:v>
                </c:pt>
                <c:pt idx="29">
                  <c:v>19.322500000000002</c:v>
                </c:pt>
                <c:pt idx="30">
                  <c:v>17.552500000000002</c:v>
                </c:pt>
                <c:pt idx="31">
                  <c:v>15.782500000000001</c:v>
                </c:pt>
                <c:pt idx="32">
                  <c:v>14.897500000000001</c:v>
                </c:pt>
                <c:pt idx="33">
                  <c:v>14.012500000000001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50551040"/>
        <c:axId val="77886976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data'!$D$3:$D$4681</c:f>
              <c:numCache>
                <c:formatCode>General</c:formatCode>
                <c:ptCount val="4665"/>
                <c:pt idx="0">
                  <c:v>50</c:v>
                </c:pt>
                <c:pt idx="1">
                  <c:v>50</c:v>
                </c:pt>
                <c:pt idx="2">
                  <c:v>111</c:v>
                </c:pt>
                <c:pt idx="3">
                  <c:v>420</c:v>
                </c:pt>
                <c:pt idx="4">
                  <c:v>686</c:v>
                </c:pt>
                <c:pt idx="5">
                  <c:v>960</c:v>
                </c:pt>
                <c:pt idx="6">
                  <c:v>1236</c:v>
                </c:pt>
                <c:pt idx="7">
                  <c:v>1507</c:v>
                </c:pt>
                <c:pt idx="8">
                  <c:v>1776</c:v>
                </c:pt>
                <c:pt idx="9">
                  <c:v>2045</c:v>
                </c:pt>
                <c:pt idx="10">
                  <c:v>2316</c:v>
                </c:pt>
                <c:pt idx="11">
                  <c:v>2604</c:v>
                </c:pt>
                <c:pt idx="12">
                  <c:v>2914</c:v>
                </c:pt>
                <c:pt idx="13">
                  <c:v>3205</c:v>
                </c:pt>
                <c:pt idx="14">
                  <c:v>3488</c:v>
                </c:pt>
                <c:pt idx="15">
                  <c:v>3703</c:v>
                </c:pt>
                <c:pt idx="16">
                  <c:v>3923</c:v>
                </c:pt>
                <c:pt idx="17">
                  <c:v>4175</c:v>
                </c:pt>
                <c:pt idx="18">
                  <c:v>4435</c:v>
                </c:pt>
                <c:pt idx="19">
                  <c:v>4693</c:v>
                </c:pt>
                <c:pt idx="20">
                  <c:v>4945</c:v>
                </c:pt>
                <c:pt idx="21">
                  <c:v>5193</c:v>
                </c:pt>
                <c:pt idx="22">
                  <c:v>5448</c:v>
                </c:pt>
                <c:pt idx="23">
                  <c:v>5702</c:v>
                </c:pt>
                <c:pt idx="24">
                  <c:v>5964</c:v>
                </c:pt>
                <c:pt idx="25">
                  <c:v>6250</c:v>
                </c:pt>
                <c:pt idx="26">
                  <c:v>6513</c:v>
                </c:pt>
                <c:pt idx="27">
                  <c:v>6769</c:v>
                </c:pt>
                <c:pt idx="28">
                  <c:v>7040</c:v>
                </c:pt>
                <c:pt idx="29">
                  <c:v>7288</c:v>
                </c:pt>
                <c:pt idx="30">
                  <c:v>7523</c:v>
                </c:pt>
                <c:pt idx="31">
                  <c:v>7744</c:v>
                </c:pt>
                <c:pt idx="32">
                  <c:v>7955</c:v>
                </c:pt>
                <c:pt idx="33">
                  <c:v>8097</c:v>
                </c:pt>
              </c:numCache>
            </c:numRef>
          </c:xVal>
          <c:yVal>
            <c:numRef>
              <c:f>'Peak data'!$H$3:$H$1681</c:f>
              <c:numCache>
                <c:formatCode>0.00</c:formatCode>
                <c:ptCount val="1665"/>
                <c:pt idx="0">
                  <c:v>1.2146563214013708</c:v>
                </c:pt>
                <c:pt idx="1">
                  <c:v>1.2146563214013708</c:v>
                </c:pt>
                <c:pt idx="2">
                  <c:v>2.6965370335110439</c:v>
                </c:pt>
                <c:pt idx="3">
                  <c:v>10.203113099771516</c:v>
                </c:pt>
                <c:pt idx="4">
                  <c:v>16.106370906321402</c:v>
                </c:pt>
                <c:pt idx="5">
                  <c:v>21.73069306930693</c:v>
                </c:pt>
                <c:pt idx="6">
                  <c:v>27.353442498095962</c:v>
                </c:pt>
                <c:pt idx="7">
                  <c:v>33.096899276466111</c:v>
                </c:pt>
                <c:pt idx="8">
                  <c:v>38.705437928408223</c:v>
                </c:pt>
                <c:pt idx="9">
                  <c:v>44.223319687738005</c:v>
                </c:pt>
                <c:pt idx="10">
                  <c:v>49.693457730388431</c:v>
                </c:pt>
                <c:pt idx="11">
                  <c:v>55.872955064737248</c:v>
                </c:pt>
                <c:pt idx="12">
                  <c:v>62.524497334348823</c:v>
                </c:pt>
                <c:pt idx="13">
                  <c:v>68.318309691546091</c:v>
                </c:pt>
                <c:pt idx="14">
                  <c:v>73.763031226199544</c:v>
                </c:pt>
                <c:pt idx="15">
                  <c:v>77.061813118811884</c:v>
                </c:pt>
                <c:pt idx="16">
                  <c:v>77.012777513328274</c:v>
                </c:pt>
                <c:pt idx="17">
                  <c:v>74.338371096725055</c:v>
                </c:pt>
                <c:pt idx="18">
                  <c:v>67.882437642802742</c:v>
                </c:pt>
                <c:pt idx="19">
                  <c:v>66.427574257425746</c:v>
                </c:pt>
                <c:pt idx="20">
                  <c:v>60.967462395277984</c:v>
                </c:pt>
                <c:pt idx="21">
                  <c:v>57.899675837776094</c:v>
                </c:pt>
                <c:pt idx="22">
                  <c:v>54.46962680883474</c:v>
                </c:pt>
                <c:pt idx="23">
                  <c:v>50.283345392231531</c:v>
                </c:pt>
                <c:pt idx="24">
                  <c:v>46.731437547600919</c:v>
                </c:pt>
                <c:pt idx="25">
                  <c:v>43.706564166031988</c:v>
                </c:pt>
                <c:pt idx="26">
                  <c:v>39.143725247524756</c:v>
                </c:pt>
                <c:pt idx="27">
                  <c:v>34.979181264280278</c:v>
                </c:pt>
                <c:pt idx="28">
                  <c:v>30.645849200304646</c:v>
                </c:pt>
                <c:pt idx="29">
                  <c:v>26.8130959634425</c:v>
                </c:pt>
                <c:pt idx="30">
                  <c:v>25.142318640517903</c:v>
                </c:pt>
                <c:pt idx="31">
                  <c:v>23.271073876618434</c:v>
                </c:pt>
                <c:pt idx="32">
                  <c:v>22.564663461538462</c:v>
                </c:pt>
                <c:pt idx="33">
                  <c:v>21.603048838537703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50551040"/>
        <c:axId val="7788697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data'!$D$3:$D$1681</c:f>
              <c:numCache>
                <c:formatCode>General</c:formatCode>
                <c:ptCount val="1665"/>
                <c:pt idx="0">
                  <c:v>50</c:v>
                </c:pt>
                <c:pt idx="1">
                  <c:v>50</c:v>
                </c:pt>
                <c:pt idx="2">
                  <c:v>111</c:v>
                </c:pt>
                <c:pt idx="3">
                  <c:v>420</c:v>
                </c:pt>
                <c:pt idx="4">
                  <c:v>686</c:v>
                </c:pt>
                <c:pt idx="5">
                  <c:v>960</c:v>
                </c:pt>
                <c:pt idx="6">
                  <c:v>1236</c:v>
                </c:pt>
                <c:pt idx="7">
                  <c:v>1507</c:v>
                </c:pt>
                <c:pt idx="8">
                  <c:v>1776</c:v>
                </c:pt>
                <c:pt idx="9">
                  <c:v>2045</c:v>
                </c:pt>
                <c:pt idx="10">
                  <c:v>2316</c:v>
                </c:pt>
                <c:pt idx="11">
                  <c:v>2604</c:v>
                </c:pt>
                <c:pt idx="12">
                  <c:v>2914</c:v>
                </c:pt>
                <c:pt idx="13">
                  <c:v>3205</c:v>
                </c:pt>
                <c:pt idx="14">
                  <c:v>3488</c:v>
                </c:pt>
                <c:pt idx="15">
                  <c:v>3703</c:v>
                </c:pt>
                <c:pt idx="16">
                  <c:v>3923</c:v>
                </c:pt>
                <c:pt idx="17">
                  <c:v>4175</c:v>
                </c:pt>
                <c:pt idx="18">
                  <c:v>4435</c:v>
                </c:pt>
                <c:pt idx="19">
                  <c:v>4693</c:v>
                </c:pt>
                <c:pt idx="20">
                  <c:v>4945</c:v>
                </c:pt>
                <c:pt idx="21">
                  <c:v>5193</c:v>
                </c:pt>
                <c:pt idx="22">
                  <c:v>5448</c:v>
                </c:pt>
                <c:pt idx="23">
                  <c:v>5702</c:v>
                </c:pt>
                <c:pt idx="24">
                  <c:v>5964</c:v>
                </c:pt>
                <c:pt idx="25">
                  <c:v>6250</c:v>
                </c:pt>
                <c:pt idx="26">
                  <c:v>6513</c:v>
                </c:pt>
                <c:pt idx="27">
                  <c:v>6769</c:v>
                </c:pt>
                <c:pt idx="28">
                  <c:v>7040</c:v>
                </c:pt>
                <c:pt idx="29">
                  <c:v>7288</c:v>
                </c:pt>
                <c:pt idx="30">
                  <c:v>7523</c:v>
                </c:pt>
                <c:pt idx="31">
                  <c:v>7744</c:v>
                </c:pt>
                <c:pt idx="32">
                  <c:v>7955</c:v>
                </c:pt>
                <c:pt idx="33">
                  <c:v>8097</c:v>
                </c:pt>
              </c:numCache>
            </c:numRef>
          </c:xVal>
          <c:yVal>
            <c:numRef>
              <c:f>'Peak data'!$B$3:$B$1681</c:f>
              <c:numCache>
                <c:formatCode>General</c:formatCode>
                <c:ptCount val="1665"/>
                <c:pt idx="0">
                  <c:v>72.3</c:v>
                </c:pt>
                <c:pt idx="1">
                  <c:v>72.400000000000006</c:v>
                </c:pt>
                <c:pt idx="2">
                  <c:v>71.900000000000006</c:v>
                </c:pt>
                <c:pt idx="3">
                  <c:v>72</c:v>
                </c:pt>
                <c:pt idx="4">
                  <c:v>78.099999999999994</c:v>
                </c:pt>
                <c:pt idx="5">
                  <c:v>128.80000000000001</c:v>
                </c:pt>
                <c:pt idx="6">
                  <c:v>173.1</c:v>
                </c:pt>
                <c:pt idx="7">
                  <c:v>220.1</c:v>
                </c:pt>
                <c:pt idx="8">
                  <c:v>269.3</c:v>
                </c:pt>
                <c:pt idx="9">
                  <c:v>315.8</c:v>
                </c:pt>
                <c:pt idx="10">
                  <c:v>365.8</c:v>
                </c:pt>
                <c:pt idx="11">
                  <c:v>416.9</c:v>
                </c:pt>
                <c:pt idx="12">
                  <c:v>468.4</c:v>
                </c:pt>
                <c:pt idx="13">
                  <c:v>523.79999999999995</c:v>
                </c:pt>
                <c:pt idx="14">
                  <c:v>595.1</c:v>
                </c:pt>
                <c:pt idx="15">
                  <c:v>617.1</c:v>
                </c:pt>
                <c:pt idx="16">
                  <c:v>630.6</c:v>
                </c:pt>
                <c:pt idx="17">
                  <c:v>541.9</c:v>
                </c:pt>
                <c:pt idx="18">
                  <c:v>497.2</c:v>
                </c:pt>
                <c:pt idx="19">
                  <c:v>498.1</c:v>
                </c:pt>
                <c:pt idx="20">
                  <c:v>499.7</c:v>
                </c:pt>
                <c:pt idx="21">
                  <c:v>476.7</c:v>
                </c:pt>
                <c:pt idx="22">
                  <c:v>453.8</c:v>
                </c:pt>
                <c:pt idx="23">
                  <c:v>427.4</c:v>
                </c:pt>
                <c:pt idx="24">
                  <c:v>413.1</c:v>
                </c:pt>
                <c:pt idx="25">
                  <c:v>391.1</c:v>
                </c:pt>
                <c:pt idx="26">
                  <c:v>357.7</c:v>
                </c:pt>
                <c:pt idx="27">
                  <c:v>333.8</c:v>
                </c:pt>
                <c:pt idx="28">
                  <c:v>322.3</c:v>
                </c:pt>
                <c:pt idx="29">
                  <c:v>296.39999999999998</c:v>
                </c:pt>
                <c:pt idx="30">
                  <c:v>290.89999999999998</c:v>
                </c:pt>
                <c:pt idx="31">
                  <c:v>297.3</c:v>
                </c:pt>
                <c:pt idx="32">
                  <c:v>266.7</c:v>
                </c:pt>
                <c:pt idx="33">
                  <c:v>268.39999999999998</c:v>
                </c:pt>
              </c:numCache>
            </c:numRef>
          </c:yVal>
          <c:smooth val="1"/>
        </c:ser>
        <c:axId val="78381440"/>
        <c:axId val="78382976"/>
      </c:scatterChart>
      <c:valAx>
        <c:axId val="5055104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03"/>
              <c:y val="0.874388176968080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86976"/>
        <c:crosses val="autoZero"/>
        <c:crossBetween val="midCat"/>
      </c:valAx>
      <c:valAx>
        <c:axId val="778869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551040"/>
        <c:crosses val="autoZero"/>
        <c:crossBetween val="midCat"/>
      </c:valAx>
      <c:valAx>
        <c:axId val="78381440"/>
        <c:scaling>
          <c:orientation val="minMax"/>
        </c:scaling>
        <c:delete val="1"/>
        <c:axPos val="b"/>
        <c:numFmt formatCode="General" sourceLinked="1"/>
        <c:tickLblPos val="none"/>
        <c:crossAx val="78382976"/>
        <c:crosses val="autoZero"/>
        <c:crossBetween val="midCat"/>
      </c:valAx>
      <c:valAx>
        <c:axId val="7838297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8144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5371828521441"/>
          <c:y val="0.91570085602044882"/>
          <c:w val="0.7638181393992417"/>
          <c:h val="4.4564699020465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50</c:v>
                </c:pt>
                <c:pt idx="1">
                  <c:v>50</c:v>
                </c:pt>
                <c:pt idx="2">
                  <c:v>111</c:v>
                </c:pt>
                <c:pt idx="3">
                  <c:v>420</c:v>
                </c:pt>
                <c:pt idx="4">
                  <c:v>686</c:v>
                </c:pt>
                <c:pt idx="5">
                  <c:v>960</c:v>
                </c:pt>
                <c:pt idx="6">
                  <c:v>1236</c:v>
                </c:pt>
                <c:pt idx="7">
                  <c:v>1507</c:v>
                </c:pt>
                <c:pt idx="8">
                  <c:v>1776</c:v>
                </c:pt>
                <c:pt idx="9">
                  <c:v>2045</c:v>
                </c:pt>
                <c:pt idx="10">
                  <c:v>2316</c:v>
                </c:pt>
                <c:pt idx="11">
                  <c:v>2604</c:v>
                </c:pt>
                <c:pt idx="12">
                  <c:v>2914</c:v>
                </c:pt>
                <c:pt idx="13">
                  <c:v>3205</c:v>
                </c:pt>
                <c:pt idx="14">
                  <c:v>3488</c:v>
                </c:pt>
                <c:pt idx="15">
                  <c:v>3703</c:v>
                </c:pt>
                <c:pt idx="16">
                  <c:v>3923</c:v>
                </c:pt>
                <c:pt idx="17">
                  <c:v>4175</c:v>
                </c:pt>
                <c:pt idx="18">
                  <c:v>4435</c:v>
                </c:pt>
                <c:pt idx="19">
                  <c:v>4693</c:v>
                </c:pt>
                <c:pt idx="20">
                  <c:v>4945</c:v>
                </c:pt>
                <c:pt idx="21">
                  <c:v>5193</c:v>
                </c:pt>
                <c:pt idx="22">
                  <c:v>5448</c:v>
                </c:pt>
                <c:pt idx="23">
                  <c:v>5702</c:v>
                </c:pt>
                <c:pt idx="24">
                  <c:v>5964</c:v>
                </c:pt>
                <c:pt idx="25">
                  <c:v>6250</c:v>
                </c:pt>
                <c:pt idx="26">
                  <c:v>6513</c:v>
                </c:pt>
                <c:pt idx="27">
                  <c:v>6769</c:v>
                </c:pt>
                <c:pt idx="28">
                  <c:v>7040</c:v>
                </c:pt>
                <c:pt idx="29">
                  <c:v>7288</c:v>
                </c:pt>
                <c:pt idx="30">
                  <c:v>7523</c:v>
                </c:pt>
                <c:pt idx="31">
                  <c:v>7744</c:v>
                </c:pt>
                <c:pt idx="32">
                  <c:v>7955</c:v>
                </c:pt>
                <c:pt idx="33">
                  <c:v>8097</c:v>
                </c:pt>
              </c:numCache>
            </c:numRef>
          </c:xVal>
          <c:yVal>
            <c:numRef>
              <c:f>'Peak data'!$E$3:$E$1127</c:f>
              <c:numCache>
                <c:formatCode>General</c:formatCode>
                <c:ptCount val="1111"/>
                <c:pt idx="0">
                  <c:v>173</c:v>
                </c:pt>
                <c:pt idx="1">
                  <c:v>173</c:v>
                </c:pt>
                <c:pt idx="2">
                  <c:v>173</c:v>
                </c:pt>
                <c:pt idx="3">
                  <c:v>173</c:v>
                </c:pt>
                <c:pt idx="4">
                  <c:v>167.2</c:v>
                </c:pt>
                <c:pt idx="5">
                  <c:v>161.19999999999999</c:v>
                </c:pt>
                <c:pt idx="6">
                  <c:v>157.6</c:v>
                </c:pt>
                <c:pt idx="7">
                  <c:v>156.4</c:v>
                </c:pt>
                <c:pt idx="8">
                  <c:v>155.19999999999999</c:v>
                </c:pt>
                <c:pt idx="9">
                  <c:v>154</c:v>
                </c:pt>
                <c:pt idx="10">
                  <c:v>152.80000000000001</c:v>
                </c:pt>
                <c:pt idx="11">
                  <c:v>152.80000000000001</c:v>
                </c:pt>
                <c:pt idx="12">
                  <c:v>152.80000000000001</c:v>
                </c:pt>
                <c:pt idx="13">
                  <c:v>151.80000000000001</c:v>
                </c:pt>
                <c:pt idx="14">
                  <c:v>150.6</c:v>
                </c:pt>
                <c:pt idx="15">
                  <c:v>148.19999999999999</c:v>
                </c:pt>
                <c:pt idx="16">
                  <c:v>139.80000000000001</c:v>
                </c:pt>
                <c:pt idx="17">
                  <c:v>126.8</c:v>
                </c:pt>
                <c:pt idx="18">
                  <c:v>109</c:v>
                </c:pt>
                <c:pt idx="19">
                  <c:v>100.8</c:v>
                </c:pt>
                <c:pt idx="20">
                  <c:v>87.8</c:v>
                </c:pt>
                <c:pt idx="21">
                  <c:v>79.400000000000006</c:v>
                </c:pt>
                <c:pt idx="22">
                  <c:v>71.2</c:v>
                </c:pt>
                <c:pt idx="23">
                  <c:v>62.8</c:v>
                </c:pt>
                <c:pt idx="24">
                  <c:v>55.8</c:v>
                </c:pt>
                <c:pt idx="25">
                  <c:v>49.8</c:v>
                </c:pt>
                <c:pt idx="26">
                  <c:v>42.8</c:v>
                </c:pt>
                <c:pt idx="27">
                  <c:v>36.799999999999997</c:v>
                </c:pt>
                <c:pt idx="28">
                  <c:v>31</c:v>
                </c:pt>
                <c:pt idx="29">
                  <c:v>26.2</c:v>
                </c:pt>
                <c:pt idx="30">
                  <c:v>23.8</c:v>
                </c:pt>
                <c:pt idx="31">
                  <c:v>21.4</c:v>
                </c:pt>
                <c:pt idx="32">
                  <c:v>20.2</c:v>
                </c:pt>
                <c:pt idx="33">
                  <c:v>19</c:v>
                </c:pt>
              </c:numCache>
            </c:numRef>
          </c:yVal>
          <c:smooth val="1"/>
        </c:ser>
        <c:axId val="79218944"/>
        <c:axId val="81746176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50</c:v>
                </c:pt>
                <c:pt idx="1">
                  <c:v>50</c:v>
                </c:pt>
                <c:pt idx="2">
                  <c:v>111</c:v>
                </c:pt>
                <c:pt idx="3">
                  <c:v>420</c:v>
                </c:pt>
                <c:pt idx="4">
                  <c:v>686</c:v>
                </c:pt>
                <c:pt idx="5">
                  <c:v>960</c:v>
                </c:pt>
                <c:pt idx="6">
                  <c:v>1236</c:v>
                </c:pt>
                <c:pt idx="7">
                  <c:v>1507</c:v>
                </c:pt>
                <c:pt idx="8">
                  <c:v>1776</c:v>
                </c:pt>
                <c:pt idx="9">
                  <c:v>2045</c:v>
                </c:pt>
                <c:pt idx="10">
                  <c:v>2316</c:v>
                </c:pt>
                <c:pt idx="11">
                  <c:v>2604</c:v>
                </c:pt>
                <c:pt idx="12">
                  <c:v>2914</c:v>
                </c:pt>
                <c:pt idx="13">
                  <c:v>3205</c:v>
                </c:pt>
                <c:pt idx="14">
                  <c:v>3488</c:v>
                </c:pt>
                <c:pt idx="15">
                  <c:v>3703</c:v>
                </c:pt>
                <c:pt idx="16">
                  <c:v>3923</c:v>
                </c:pt>
                <c:pt idx="17">
                  <c:v>4175</c:v>
                </c:pt>
                <c:pt idx="18">
                  <c:v>4435</c:v>
                </c:pt>
                <c:pt idx="19">
                  <c:v>4693</c:v>
                </c:pt>
                <c:pt idx="20">
                  <c:v>4945</c:v>
                </c:pt>
                <c:pt idx="21">
                  <c:v>5193</c:v>
                </c:pt>
                <c:pt idx="22">
                  <c:v>5448</c:v>
                </c:pt>
                <c:pt idx="23">
                  <c:v>5702</c:v>
                </c:pt>
                <c:pt idx="24">
                  <c:v>5964</c:v>
                </c:pt>
                <c:pt idx="25">
                  <c:v>6250</c:v>
                </c:pt>
                <c:pt idx="26">
                  <c:v>6513</c:v>
                </c:pt>
                <c:pt idx="27">
                  <c:v>6769</c:v>
                </c:pt>
                <c:pt idx="28">
                  <c:v>7040</c:v>
                </c:pt>
                <c:pt idx="29">
                  <c:v>7288</c:v>
                </c:pt>
                <c:pt idx="30">
                  <c:v>7523</c:v>
                </c:pt>
                <c:pt idx="31">
                  <c:v>7744</c:v>
                </c:pt>
                <c:pt idx="32">
                  <c:v>7955</c:v>
                </c:pt>
                <c:pt idx="33">
                  <c:v>8097</c:v>
                </c:pt>
              </c:numCache>
            </c:numRef>
          </c:xVal>
          <c:yVal>
            <c:numRef>
              <c:f>'Peak data'!$F$3:$F$1127</c:f>
              <c:numCache>
                <c:formatCode>0.00</c:formatCode>
                <c:ptCount val="1111"/>
                <c:pt idx="0">
                  <c:v>0.90985589565583258</c:v>
                </c:pt>
                <c:pt idx="1">
                  <c:v>0.90985589565583258</c:v>
                </c:pt>
                <c:pt idx="2">
                  <c:v>2.0198800883559485</c:v>
                </c:pt>
                <c:pt idx="3">
                  <c:v>7.6427895235089931</c:v>
                </c:pt>
                <c:pt idx="4">
                  <c:v>12.064710213526874</c:v>
                </c:pt>
                <c:pt idx="5">
                  <c:v>16.277690123067213</c:v>
                </c:pt>
                <c:pt idx="6">
                  <c:v>20.48949195329757</c:v>
                </c:pt>
                <c:pt idx="7">
                  <c:v>24.791711370569057</c:v>
                </c:pt>
                <c:pt idx="8">
                  <c:v>28.992868412748496</c:v>
                </c:pt>
                <c:pt idx="9">
                  <c:v>33.126117597559691</c:v>
                </c:pt>
                <c:pt idx="10">
                  <c:v>37.223603660460718</c:v>
                </c:pt>
                <c:pt idx="11">
                  <c:v>41.852445566424741</c:v>
                </c:pt>
                <c:pt idx="12">
                  <c:v>46.834879562427687</c:v>
                </c:pt>
                <c:pt idx="13">
                  <c:v>51.174818554749137</c:v>
                </c:pt>
                <c:pt idx="14">
                  <c:v>55.25326601451561</c:v>
                </c:pt>
                <c:pt idx="15">
                  <c:v>57.724266330072574</c:v>
                </c:pt>
                <c:pt idx="16">
                  <c:v>57.687535500157779</c:v>
                </c:pt>
                <c:pt idx="17">
                  <c:v>55.684232670663718</c:v>
                </c:pt>
                <c:pt idx="18">
                  <c:v>50.848322288839803</c:v>
                </c:pt>
                <c:pt idx="19">
                  <c:v>49.75853581571473</c:v>
                </c:pt>
                <c:pt idx="20">
                  <c:v>45.66856000841485</c:v>
                </c:pt>
                <c:pt idx="21">
                  <c:v>43.370590091511517</c:v>
                </c:pt>
                <c:pt idx="22">
                  <c:v>40.801262227832126</c:v>
                </c:pt>
                <c:pt idx="23">
                  <c:v>37.665467550226147</c:v>
                </c:pt>
                <c:pt idx="24">
                  <c:v>35.004859577153681</c:v>
                </c:pt>
                <c:pt idx="25">
                  <c:v>32.739034395708423</c:v>
                </c:pt>
                <c:pt idx="26">
                  <c:v>29.321173871883872</c:v>
                </c:pt>
                <c:pt idx="27">
                  <c:v>26.201661933312295</c:v>
                </c:pt>
                <c:pt idx="28">
                  <c:v>22.955716840222994</c:v>
                </c:pt>
                <c:pt idx="29">
                  <c:v>20.084737561796572</c:v>
                </c:pt>
                <c:pt idx="30">
                  <c:v>18.833217629115389</c:v>
                </c:pt>
                <c:pt idx="31">
                  <c:v>17.431534658672554</c:v>
                </c:pt>
                <c:pt idx="32">
                  <c:v>16.902387714315768</c:v>
                </c:pt>
                <c:pt idx="33">
                  <c:v>16.182076364783843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79218944"/>
        <c:axId val="8174617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50</c:v>
                </c:pt>
                <c:pt idx="1">
                  <c:v>50</c:v>
                </c:pt>
                <c:pt idx="2">
                  <c:v>111</c:v>
                </c:pt>
                <c:pt idx="3">
                  <c:v>420</c:v>
                </c:pt>
                <c:pt idx="4">
                  <c:v>686</c:v>
                </c:pt>
                <c:pt idx="5">
                  <c:v>960</c:v>
                </c:pt>
                <c:pt idx="6">
                  <c:v>1236</c:v>
                </c:pt>
                <c:pt idx="7">
                  <c:v>1507</c:v>
                </c:pt>
                <c:pt idx="8">
                  <c:v>1776</c:v>
                </c:pt>
                <c:pt idx="9">
                  <c:v>2045</c:v>
                </c:pt>
                <c:pt idx="10">
                  <c:v>2316</c:v>
                </c:pt>
                <c:pt idx="11">
                  <c:v>2604</c:v>
                </c:pt>
                <c:pt idx="12">
                  <c:v>2914</c:v>
                </c:pt>
                <c:pt idx="13">
                  <c:v>3205</c:v>
                </c:pt>
                <c:pt idx="14">
                  <c:v>3488</c:v>
                </c:pt>
                <c:pt idx="15">
                  <c:v>3703</c:v>
                </c:pt>
                <c:pt idx="16">
                  <c:v>3923</c:v>
                </c:pt>
                <c:pt idx="17">
                  <c:v>4175</c:v>
                </c:pt>
                <c:pt idx="18">
                  <c:v>4435</c:v>
                </c:pt>
                <c:pt idx="19">
                  <c:v>4693</c:v>
                </c:pt>
                <c:pt idx="20">
                  <c:v>4945</c:v>
                </c:pt>
                <c:pt idx="21">
                  <c:v>5193</c:v>
                </c:pt>
                <c:pt idx="22">
                  <c:v>5448</c:v>
                </c:pt>
                <c:pt idx="23">
                  <c:v>5702</c:v>
                </c:pt>
                <c:pt idx="24">
                  <c:v>5964</c:v>
                </c:pt>
                <c:pt idx="25">
                  <c:v>6250</c:v>
                </c:pt>
                <c:pt idx="26">
                  <c:v>6513</c:v>
                </c:pt>
                <c:pt idx="27">
                  <c:v>6769</c:v>
                </c:pt>
                <c:pt idx="28">
                  <c:v>7040</c:v>
                </c:pt>
                <c:pt idx="29">
                  <c:v>7288</c:v>
                </c:pt>
                <c:pt idx="30">
                  <c:v>7523</c:v>
                </c:pt>
                <c:pt idx="31">
                  <c:v>7744</c:v>
                </c:pt>
                <c:pt idx="32">
                  <c:v>7955</c:v>
                </c:pt>
                <c:pt idx="33">
                  <c:v>8097</c:v>
                </c:pt>
              </c:numCache>
            </c:numRef>
          </c:xVal>
          <c:yVal>
            <c:numRef>
              <c:f>'Peak data'!$B$3:$B$246</c:f>
              <c:numCache>
                <c:formatCode>General</c:formatCode>
                <c:ptCount val="230"/>
                <c:pt idx="0">
                  <c:v>72.3</c:v>
                </c:pt>
                <c:pt idx="1">
                  <c:v>72.400000000000006</c:v>
                </c:pt>
                <c:pt idx="2">
                  <c:v>71.900000000000006</c:v>
                </c:pt>
                <c:pt idx="3">
                  <c:v>72</c:v>
                </c:pt>
                <c:pt idx="4">
                  <c:v>78.099999999999994</c:v>
                </c:pt>
                <c:pt idx="5">
                  <c:v>128.80000000000001</c:v>
                </c:pt>
                <c:pt idx="6">
                  <c:v>173.1</c:v>
                </c:pt>
                <c:pt idx="7">
                  <c:v>220.1</c:v>
                </c:pt>
                <c:pt idx="8">
                  <c:v>269.3</c:v>
                </c:pt>
                <c:pt idx="9">
                  <c:v>315.8</c:v>
                </c:pt>
                <c:pt idx="10">
                  <c:v>365.8</c:v>
                </c:pt>
                <c:pt idx="11">
                  <c:v>416.9</c:v>
                </c:pt>
                <c:pt idx="12">
                  <c:v>468.4</c:v>
                </c:pt>
                <c:pt idx="13">
                  <c:v>523.79999999999995</c:v>
                </c:pt>
                <c:pt idx="14">
                  <c:v>595.1</c:v>
                </c:pt>
                <c:pt idx="15">
                  <c:v>617.1</c:v>
                </c:pt>
                <c:pt idx="16">
                  <c:v>630.6</c:v>
                </c:pt>
                <c:pt idx="17">
                  <c:v>541.9</c:v>
                </c:pt>
                <c:pt idx="18">
                  <c:v>497.2</c:v>
                </c:pt>
                <c:pt idx="19">
                  <c:v>498.1</c:v>
                </c:pt>
                <c:pt idx="20">
                  <c:v>499.7</c:v>
                </c:pt>
                <c:pt idx="21">
                  <c:v>476.7</c:v>
                </c:pt>
                <c:pt idx="22">
                  <c:v>453.8</c:v>
                </c:pt>
                <c:pt idx="23">
                  <c:v>427.4</c:v>
                </c:pt>
                <c:pt idx="24">
                  <c:v>413.1</c:v>
                </c:pt>
                <c:pt idx="25">
                  <c:v>391.1</c:v>
                </c:pt>
                <c:pt idx="26">
                  <c:v>357.7</c:v>
                </c:pt>
                <c:pt idx="27">
                  <c:v>333.8</c:v>
                </c:pt>
                <c:pt idx="28">
                  <c:v>322.3</c:v>
                </c:pt>
                <c:pt idx="29">
                  <c:v>296.39999999999998</c:v>
                </c:pt>
                <c:pt idx="30">
                  <c:v>290.89999999999998</c:v>
                </c:pt>
                <c:pt idx="31">
                  <c:v>297.3</c:v>
                </c:pt>
                <c:pt idx="32">
                  <c:v>266.7</c:v>
                </c:pt>
                <c:pt idx="33">
                  <c:v>268.39999999999998</c:v>
                </c:pt>
              </c:numCache>
            </c:numRef>
          </c:yVal>
          <c:smooth val="1"/>
        </c:ser>
        <c:axId val="83084032"/>
        <c:axId val="83085952"/>
      </c:scatterChart>
      <c:valAx>
        <c:axId val="7921894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46176"/>
        <c:crosses val="autoZero"/>
        <c:crossBetween val="midCat"/>
      </c:valAx>
      <c:valAx>
        <c:axId val="817461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  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218944"/>
        <c:crosses val="autoZero"/>
        <c:crossBetween val="midCat"/>
      </c:valAx>
      <c:valAx>
        <c:axId val="83084032"/>
        <c:scaling>
          <c:orientation val="minMax"/>
        </c:scaling>
        <c:delete val="1"/>
        <c:axPos val="b"/>
        <c:numFmt formatCode="General" sourceLinked="1"/>
        <c:tickLblPos val="none"/>
        <c:crossAx val="83085952"/>
        <c:crosses val="autoZero"/>
        <c:crossBetween val="midCat"/>
      </c:valAx>
      <c:valAx>
        <c:axId val="8308595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08403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7638181393992417"/>
          <c:h val="4.4564699020465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"/>
          <c:y val="0.16639477977161488"/>
          <c:w val="0.79134295227524976"/>
          <c:h val="0.655791190864605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89704704"/>
        <c:axId val="8970764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89721472"/>
        <c:axId val="89709184"/>
      </c:scatterChart>
      <c:valAx>
        <c:axId val="8970470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36"/>
              <c:y val="0.874388176968080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707648"/>
        <c:crosses val="autoZero"/>
        <c:crossBetween val="midCat"/>
      </c:valAx>
      <c:valAx>
        <c:axId val="8970764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704704"/>
        <c:crosses val="autoZero"/>
        <c:crossBetween val="midCat"/>
      </c:valAx>
      <c:valAx>
        <c:axId val="89709184"/>
        <c:scaling>
          <c:orientation val="minMax"/>
        </c:scaling>
        <c:axPos val="r"/>
        <c:numFmt formatCode="0.0" sourceLinked="0"/>
        <c:tickLblPos val="nextTo"/>
        <c:crossAx val="89721472"/>
        <c:crosses val="max"/>
        <c:crossBetween val="midCat"/>
      </c:valAx>
      <c:valAx>
        <c:axId val="89721472"/>
        <c:scaling>
          <c:orientation val="minMax"/>
        </c:scaling>
        <c:delete val="1"/>
        <c:axPos val="b"/>
        <c:numFmt formatCode="General" sourceLinked="1"/>
        <c:tickLblPos val="none"/>
        <c:crossAx val="8970918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93923200"/>
        <c:axId val="9624268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09919232"/>
        <c:axId val="109917696"/>
      </c:scatterChart>
      <c:valAx>
        <c:axId val="9392320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242688"/>
        <c:crosses val="autoZero"/>
        <c:crossBetween val="midCat"/>
      </c:valAx>
      <c:valAx>
        <c:axId val="9624268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23200"/>
        <c:crosses val="autoZero"/>
        <c:crossBetween val="midCat"/>
      </c:valAx>
      <c:valAx>
        <c:axId val="109917696"/>
        <c:scaling>
          <c:orientation val="minMax"/>
        </c:scaling>
        <c:axPos val="r"/>
        <c:numFmt formatCode="0.0" sourceLinked="0"/>
        <c:tickLblPos val="nextTo"/>
        <c:crossAx val="109919232"/>
        <c:crosses val="max"/>
        <c:crossBetween val="midCat"/>
      </c:valAx>
      <c:valAx>
        <c:axId val="109919232"/>
        <c:scaling>
          <c:orientation val="minMax"/>
        </c:scaling>
        <c:delete val="1"/>
        <c:axPos val="b"/>
        <c:numFmt formatCode="General" sourceLinked="1"/>
        <c:tickLblPos val="none"/>
        <c:crossAx val="1099176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31003904"/>
        <c:axId val="13115059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50793216"/>
        <c:axId val="150791680"/>
      </c:scatterChart>
      <c:valAx>
        <c:axId val="13100390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150592"/>
        <c:crosses val="autoZero"/>
        <c:crossBetween val="midCat"/>
      </c:valAx>
      <c:valAx>
        <c:axId val="13115059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003904"/>
        <c:crosses val="autoZero"/>
        <c:crossBetween val="midCat"/>
      </c:valAx>
      <c:valAx>
        <c:axId val="150791680"/>
        <c:scaling>
          <c:orientation val="minMax"/>
        </c:scaling>
        <c:axPos val="r"/>
        <c:numFmt formatCode="0.0" sourceLinked="0"/>
        <c:tickLblPos val="nextTo"/>
        <c:crossAx val="150793216"/>
        <c:crosses val="max"/>
        <c:crossBetween val="midCat"/>
      </c:valAx>
      <c:valAx>
        <c:axId val="150793216"/>
        <c:scaling>
          <c:orientation val="minMax"/>
        </c:scaling>
        <c:delete val="1"/>
        <c:axPos val="b"/>
        <c:numFmt formatCode="General" sourceLinked="1"/>
        <c:tickLblPos val="none"/>
        <c:crossAx val="1507916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66945024"/>
        <c:axId val="6694694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66950272"/>
        <c:axId val="66948480"/>
      </c:scatterChart>
      <c:valAx>
        <c:axId val="6694502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46944"/>
        <c:crosses val="autoZero"/>
        <c:crossBetween val="midCat"/>
      </c:valAx>
      <c:valAx>
        <c:axId val="6694694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45024"/>
        <c:crosses val="autoZero"/>
        <c:crossBetween val="midCat"/>
      </c:valAx>
      <c:valAx>
        <c:axId val="66948480"/>
        <c:scaling>
          <c:orientation val="minMax"/>
        </c:scaling>
        <c:axPos val="r"/>
        <c:numFmt formatCode="0.0" sourceLinked="0"/>
        <c:tickLblPos val="nextTo"/>
        <c:crossAx val="66950272"/>
        <c:crosses val="max"/>
        <c:crossBetween val="midCat"/>
      </c:valAx>
      <c:valAx>
        <c:axId val="66950272"/>
        <c:scaling>
          <c:orientation val="minMax"/>
        </c:scaling>
        <c:delete val="1"/>
        <c:axPos val="b"/>
        <c:numFmt formatCode="General" sourceLinked="1"/>
        <c:tickLblPos val="none"/>
        <c:crossAx val="669484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66967424"/>
        <c:axId val="6743654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67439616"/>
        <c:axId val="67438080"/>
      </c:scatterChart>
      <c:valAx>
        <c:axId val="6696742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436544"/>
        <c:crosses val="autoZero"/>
        <c:crossBetween val="midCat"/>
      </c:valAx>
      <c:valAx>
        <c:axId val="6743654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67424"/>
        <c:crosses val="autoZero"/>
        <c:crossBetween val="midCat"/>
      </c:valAx>
      <c:valAx>
        <c:axId val="67438080"/>
        <c:scaling>
          <c:orientation val="minMax"/>
        </c:scaling>
        <c:axPos val="r"/>
        <c:numFmt formatCode="0.0" sourceLinked="0"/>
        <c:tickLblPos val="nextTo"/>
        <c:crossAx val="67439616"/>
        <c:crosses val="max"/>
        <c:crossBetween val="midCat"/>
      </c:valAx>
      <c:valAx>
        <c:axId val="67439616"/>
        <c:scaling>
          <c:orientation val="minMax"/>
        </c:scaling>
        <c:delete val="1"/>
        <c:axPos val="b"/>
        <c:numFmt formatCode="General" sourceLinked="1"/>
        <c:tickLblPos val="none"/>
        <c:crossAx val="6743808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68210688"/>
        <c:axId val="6821260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68220032"/>
        <c:axId val="68214144"/>
      </c:scatterChart>
      <c:valAx>
        <c:axId val="6821068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12608"/>
        <c:crosses val="autoZero"/>
        <c:crossBetween val="midCat"/>
      </c:valAx>
      <c:valAx>
        <c:axId val="6821260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10688"/>
        <c:crosses val="autoZero"/>
        <c:crossBetween val="midCat"/>
      </c:valAx>
      <c:valAx>
        <c:axId val="68214144"/>
        <c:scaling>
          <c:orientation val="minMax"/>
        </c:scaling>
        <c:axPos val="r"/>
        <c:numFmt formatCode="0.0" sourceLinked="0"/>
        <c:tickLblPos val="nextTo"/>
        <c:crossAx val="68220032"/>
        <c:crosses val="max"/>
        <c:crossBetween val="midCat"/>
      </c:valAx>
      <c:valAx>
        <c:axId val="68220032"/>
        <c:scaling>
          <c:orientation val="minMax"/>
        </c:scaling>
        <c:delete val="1"/>
        <c:axPos val="b"/>
        <c:numFmt formatCode="General" sourceLinked="1"/>
        <c:tickLblPos val="none"/>
        <c:crossAx val="6821414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 Imperial Peak Graph</a:t>
          </a:r>
        </a:p>
        <a:p xmlns:a="http://schemas.openxmlformats.org/drawingml/2006/main">
          <a:pPr algn="ctr"/>
          <a:r>
            <a:rPr lang="en-US" sz="2000" b="1" baseline="0"/>
            <a:t>  Volts/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0.26961</cdr:y>
    </cdr:from>
    <cdr:to>
      <cdr:x>0.04222</cdr:x>
      <cdr:y>0.78595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25" y="1571625"/>
          <a:ext cx="352425" cy="300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Horsepower/ Torque (Ft. Lbs.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 Volts/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7"/>
  <sheetViews>
    <sheetView workbookViewId="0">
      <pane ySplit="2" topLeftCell="A3" activePane="bottomLeft" state="frozen"/>
      <selection pane="bottomLeft" activeCell="A3" sqref="A3:E36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106.453125</v>
      </c>
      <c r="B3">
        <v>72.3</v>
      </c>
      <c r="C3">
        <v>650.70000000000005</v>
      </c>
      <c r="D3">
        <v>50</v>
      </c>
      <c r="E3">
        <v>173</v>
      </c>
      <c r="F3" s="8">
        <f t="shared" ref="F3:F246" si="0">(D3*E3)/9507</f>
        <v>0.90985589565583258</v>
      </c>
      <c r="G3" s="7">
        <f t="shared" ref="G3:G246" si="1">SUM(E3*0.7375)</f>
        <v>127.58750000000001</v>
      </c>
      <c r="H3" s="7">
        <f t="shared" ref="H3:H246" si="2">SUM(D3*G3)/5252</f>
        <v>1.2146563214013708</v>
      </c>
      <c r="I3" s="9"/>
      <c r="J3" s="5"/>
      <c r="L3" s="4"/>
      <c r="M3" s="4"/>
      <c r="N3" s="4"/>
    </row>
    <row r="4" spans="1:14" s="3" customFormat="1" ht="12.75" customHeight="1">
      <c r="A4">
        <v>106.453125</v>
      </c>
      <c r="B4">
        <v>72.400000000000006</v>
      </c>
      <c r="C4">
        <v>650.20000000000005</v>
      </c>
      <c r="D4">
        <v>50</v>
      </c>
      <c r="E4">
        <v>173</v>
      </c>
      <c r="F4" s="8">
        <f t="shared" ref="F4:F64" si="3">(D4*E4)/9507</f>
        <v>0.90985589565583258</v>
      </c>
      <c r="G4" s="7">
        <f t="shared" ref="G4:G64" si="4">SUM(E4*0.7375)</f>
        <v>127.58750000000001</v>
      </c>
      <c r="H4" s="7">
        <f t="shared" ref="H4:H64" si="5">SUM(D4*G4)/5252</f>
        <v>1.2146563214013708</v>
      </c>
      <c r="I4" s="9"/>
      <c r="J4" s="5"/>
      <c r="L4" s="4"/>
      <c r="M4" s="4"/>
      <c r="N4" s="4"/>
    </row>
    <row r="5" spans="1:14" s="3" customFormat="1" ht="12.75" customHeight="1">
      <c r="A5">
        <v>106.765625</v>
      </c>
      <c r="B5">
        <v>71.900000000000006</v>
      </c>
      <c r="C5">
        <v>649.29999999999995</v>
      </c>
      <c r="D5">
        <v>111</v>
      </c>
      <c r="E5">
        <v>173</v>
      </c>
      <c r="F5" s="8">
        <f t="shared" si="3"/>
        <v>2.0198800883559485</v>
      </c>
      <c r="G5" s="7">
        <f t="shared" si="4"/>
        <v>127.58750000000001</v>
      </c>
      <c r="H5" s="7">
        <f t="shared" si="5"/>
        <v>2.6965370335110439</v>
      </c>
      <c r="I5" s="9"/>
      <c r="J5" s="5"/>
      <c r="L5" s="4"/>
      <c r="M5" s="4"/>
      <c r="N5" s="4"/>
    </row>
    <row r="6" spans="1:14" s="3" customFormat="1" ht="12.75" customHeight="1">
      <c r="A6">
        <v>105.703125</v>
      </c>
      <c r="B6">
        <v>72</v>
      </c>
      <c r="C6">
        <v>649.29999999999995</v>
      </c>
      <c r="D6">
        <v>420</v>
      </c>
      <c r="E6">
        <v>173</v>
      </c>
      <c r="F6" s="8">
        <f t="shared" si="3"/>
        <v>7.6427895235089931</v>
      </c>
      <c r="G6" s="7">
        <f t="shared" si="4"/>
        <v>127.58750000000001</v>
      </c>
      <c r="H6" s="7">
        <f t="shared" si="5"/>
        <v>10.203113099771516</v>
      </c>
      <c r="I6" s="9"/>
      <c r="J6" s="5"/>
      <c r="L6" s="4"/>
      <c r="M6" s="4"/>
      <c r="N6" s="4"/>
    </row>
    <row r="7" spans="1:14" s="3" customFormat="1" ht="12.75" customHeight="1">
      <c r="A7">
        <v>104.796875</v>
      </c>
      <c r="B7">
        <v>78.099999999999994</v>
      </c>
      <c r="C7">
        <v>648.4</v>
      </c>
      <c r="D7">
        <v>686</v>
      </c>
      <c r="E7">
        <v>167.2</v>
      </c>
      <c r="F7" s="8">
        <f t="shared" si="3"/>
        <v>12.064710213526874</v>
      </c>
      <c r="G7" s="7">
        <f t="shared" si="4"/>
        <v>123.31</v>
      </c>
      <c r="H7" s="7">
        <f t="shared" si="5"/>
        <v>16.106370906321402</v>
      </c>
      <c r="I7" s="9"/>
      <c r="J7" s="5"/>
      <c r="L7" s="4"/>
      <c r="M7" s="4"/>
      <c r="N7" s="4"/>
    </row>
    <row r="8" spans="1:14" s="3" customFormat="1" ht="12.75" customHeight="1">
      <c r="A8">
        <v>103.453125</v>
      </c>
      <c r="B8">
        <v>128.80000000000001</v>
      </c>
      <c r="C8">
        <v>644.9</v>
      </c>
      <c r="D8">
        <v>960</v>
      </c>
      <c r="E8">
        <v>161.19999999999999</v>
      </c>
      <c r="F8" s="8">
        <f t="shared" si="3"/>
        <v>16.277690123067213</v>
      </c>
      <c r="G8" s="7">
        <f t="shared" si="4"/>
        <v>118.88500000000001</v>
      </c>
      <c r="H8" s="7">
        <f t="shared" si="5"/>
        <v>21.73069306930693</v>
      </c>
      <c r="I8" s="9"/>
      <c r="J8" s="5"/>
      <c r="L8" s="4"/>
      <c r="M8" s="4"/>
      <c r="N8" s="4"/>
    </row>
    <row r="9" spans="1:14" s="3" customFormat="1" ht="12.75" customHeight="1">
      <c r="A9">
        <v>102.546875</v>
      </c>
      <c r="B9">
        <v>173.1</v>
      </c>
      <c r="C9">
        <v>644.5</v>
      </c>
      <c r="D9">
        <v>1236</v>
      </c>
      <c r="E9">
        <v>157.6</v>
      </c>
      <c r="F9" s="8">
        <f t="shared" si="3"/>
        <v>20.48949195329757</v>
      </c>
      <c r="G9" s="7">
        <f t="shared" si="4"/>
        <v>116.23</v>
      </c>
      <c r="H9" s="7">
        <f t="shared" si="5"/>
        <v>27.353442498095962</v>
      </c>
      <c r="I9" s="9"/>
      <c r="J9" s="5"/>
      <c r="L9" s="4"/>
      <c r="M9" s="4"/>
      <c r="N9" s="4"/>
    </row>
    <row r="10" spans="1:14" s="3" customFormat="1" ht="12.75" customHeight="1">
      <c r="A10">
        <v>101.046875</v>
      </c>
      <c r="B10">
        <v>220.1</v>
      </c>
      <c r="C10">
        <v>645.5</v>
      </c>
      <c r="D10">
        <v>1507</v>
      </c>
      <c r="E10">
        <v>156.4</v>
      </c>
      <c r="F10" s="8">
        <f t="shared" si="3"/>
        <v>24.791711370569057</v>
      </c>
      <c r="G10" s="7">
        <f t="shared" si="4"/>
        <v>115.34500000000001</v>
      </c>
      <c r="H10" s="7">
        <f t="shared" si="5"/>
        <v>33.096899276466111</v>
      </c>
      <c r="I10" s="9"/>
      <c r="J10" s="5"/>
      <c r="L10" s="4"/>
      <c r="M10" s="4"/>
      <c r="N10" s="4"/>
    </row>
    <row r="11" spans="1:14" s="3" customFormat="1" ht="12.75" customHeight="1">
      <c r="A11">
        <v>100.59375</v>
      </c>
      <c r="B11">
        <v>269.3</v>
      </c>
      <c r="C11">
        <v>644.5</v>
      </c>
      <c r="D11">
        <v>1776</v>
      </c>
      <c r="E11">
        <v>155.19999999999999</v>
      </c>
      <c r="F11" s="8">
        <f t="shared" si="3"/>
        <v>28.992868412748496</v>
      </c>
      <c r="G11" s="7">
        <f t="shared" si="4"/>
        <v>114.46</v>
      </c>
      <c r="H11" s="7">
        <f t="shared" si="5"/>
        <v>38.705437928408223</v>
      </c>
      <c r="I11" s="9"/>
      <c r="J11" s="5"/>
      <c r="L11" s="4"/>
      <c r="M11" s="4"/>
      <c r="N11" s="4"/>
    </row>
    <row r="12" spans="1:14" s="3" customFormat="1" ht="12.75" customHeight="1">
      <c r="A12">
        <v>98.640625</v>
      </c>
      <c r="B12">
        <v>315.8</v>
      </c>
      <c r="C12">
        <v>644.4</v>
      </c>
      <c r="D12">
        <v>2045</v>
      </c>
      <c r="E12">
        <v>154</v>
      </c>
      <c r="F12" s="8">
        <f t="shared" si="3"/>
        <v>33.126117597559691</v>
      </c>
      <c r="G12" s="7">
        <f t="shared" si="4"/>
        <v>113.575</v>
      </c>
      <c r="H12" s="7">
        <f t="shared" si="5"/>
        <v>44.223319687738005</v>
      </c>
      <c r="I12" s="9"/>
      <c r="J12" s="5"/>
      <c r="L12" s="4"/>
      <c r="M12" s="4"/>
      <c r="N12" s="4"/>
    </row>
    <row r="13" spans="1:14" s="3" customFormat="1" ht="12.75" customHeight="1">
      <c r="A13">
        <v>98.1875</v>
      </c>
      <c r="B13">
        <v>365.8</v>
      </c>
      <c r="C13">
        <v>645.4</v>
      </c>
      <c r="D13">
        <v>2316</v>
      </c>
      <c r="E13">
        <v>152.80000000000001</v>
      </c>
      <c r="F13" s="8">
        <f t="shared" si="3"/>
        <v>37.223603660460718</v>
      </c>
      <c r="G13" s="7">
        <f t="shared" si="4"/>
        <v>112.69000000000001</v>
      </c>
      <c r="H13" s="7">
        <f t="shared" si="5"/>
        <v>49.693457730388431</v>
      </c>
      <c r="I13" s="9"/>
      <c r="J13" s="5"/>
      <c r="L13" s="4"/>
      <c r="M13" s="4"/>
      <c r="N13" s="4"/>
    </row>
    <row r="14" spans="1:14" s="3" customFormat="1" ht="12.75" customHeight="1">
      <c r="A14">
        <v>96.078125</v>
      </c>
      <c r="B14">
        <v>416.9</v>
      </c>
      <c r="C14">
        <v>647.1</v>
      </c>
      <c r="D14">
        <v>2604</v>
      </c>
      <c r="E14">
        <v>152.80000000000001</v>
      </c>
      <c r="F14" s="8">
        <f t="shared" si="3"/>
        <v>41.852445566424741</v>
      </c>
      <c r="G14" s="7">
        <f t="shared" si="4"/>
        <v>112.69000000000001</v>
      </c>
      <c r="H14" s="7">
        <f t="shared" si="5"/>
        <v>55.872955064737248</v>
      </c>
      <c r="I14" s="9"/>
      <c r="J14" s="5"/>
      <c r="L14" s="4"/>
      <c r="M14" s="4"/>
      <c r="N14" s="4"/>
    </row>
    <row r="15" spans="1:14" s="3" customFormat="1" ht="12.75" customHeight="1">
      <c r="A15">
        <v>94.125</v>
      </c>
      <c r="B15">
        <v>468.4</v>
      </c>
      <c r="C15">
        <v>641.29999999999995</v>
      </c>
      <c r="D15">
        <v>2914</v>
      </c>
      <c r="E15">
        <v>152.80000000000001</v>
      </c>
      <c r="F15" s="8">
        <f t="shared" si="3"/>
        <v>46.834879562427687</v>
      </c>
      <c r="G15" s="7">
        <f t="shared" si="4"/>
        <v>112.69000000000001</v>
      </c>
      <c r="H15" s="7">
        <f t="shared" si="5"/>
        <v>62.524497334348823</v>
      </c>
      <c r="I15" s="9"/>
      <c r="J15" s="5"/>
      <c r="L15" s="4"/>
      <c r="M15" s="4"/>
      <c r="N15" s="4"/>
    </row>
    <row r="16" spans="1:14" s="3" customFormat="1" ht="12.75" customHeight="1">
      <c r="A16">
        <v>94.28125</v>
      </c>
      <c r="B16">
        <v>523.79999999999995</v>
      </c>
      <c r="C16">
        <v>623</v>
      </c>
      <c r="D16">
        <v>3205</v>
      </c>
      <c r="E16">
        <v>151.80000000000001</v>
      </c>
      <c r="F16" s="8">
        <f t="shared" si="3"/>
        <v>51.174818554749137</v>
      </c>
      <c r="G16" s="7">
        <f t="shared" si="4"/>
        <v>111.95250000000001</v>
      </c>
      <c r="H16" s="7">
        <f t="shared" si="5"/>
        <v>68.318309691546091</v>
      </c>
      <c r="I16" s="9"/>
      <c r="J16" s="5"/>
      <c r="L16" s="4"/>
      <c r="M16" s="4"/>
      <c r="N16" s="4"/>
    </row>
    <row r="17" spans="1:14" s="3" customFormat="1" ht="12.75" customHeight="1">
      <c r="A17">
        <v>95.484375</v>
      </c>
      <c r="B17">
        <v>595.1</v>
      </c>
      <c r="C17">
        <v>607.5</v>
      </c>
      <c r="D17">
        <v>3488</v>
      </c>
      <c r="E17">
        <v>150.6</v>
      </c>
      <c r="F17" s="8">
        <f t="shared" si="3"/>
        <v>55.25326601451561</v>
      </c>
      <c r="G17" s="7">
        <f t="shared" si="4"/>
        <v>111.0675</v>
      </c>
      <c r="H17" s="7">
        <f t="shared" si="5"/>
        <v>73.763031226199544</v>
      </c>
      <c r="I17" s="9"/>
      <c r="J17" s="5"/>
      <c r="L17" s="4"/>
      <c r="M17" s="4"/>
      <c r="N17" s="4"/>
    </row>
    <row r="18" spans="1:14" s="3" customFormat="1" ht="12.75" customHeight="1">
      <c r="A18">
        <v>96.828125</v>
      </c>
      <c r="B18">
        <v>617.1</v>
      </c>
      <c r="C18">
        <v>564.1</v>
      </c>
      <c r="D18">
        <v>3703</v>
      </c>
      <c r="E18">
        <v>148.19999999999999</v>
      </c>
      <c r="F18" s="8">
        <f t="shared" si="3"/>
        <v>57.724266330072574</v>
      </c>
      <c r="G18" s="7">
        <f t="shared" si="4"/>
        <v>109.2975</v>
      </c>
      <c r="H18" s="7">
        <f t="shared" si="5"/>
        <v>77.061813118811884</v>
      </c>
      <c r="I18" s="9"/>
      <c r="J18" s="5"/>
      <c r="L18" s="4"/>
      <c r="M18" s="4"/>
      <c r="N18" s="4"/>
    </row>
    <row r="19" spans="1:14" s="3" customFormat="1" ht="12.75" customHeight="1">
      <c r="A19">
        <v>95.328125</v>
      </c>
      <c r="B19">
        <v>630.6</v>
      </c>
      <c r="C19">
        <v>507.4</v>
      </c>
      <c r="D19">
        <v>3923</v>
      </c>
      <c r="E19">
        <v>139.80000000000001</v>
      </c>
      <c r="F19" s="8">
        <f t="shared" si="3"/>
        <v>57.687535500157779</v>
      </c>
      <c r="G19" s="7">
        <f t="shared" si="4"/>
        <v>103.10250000000002</v>
      </c>
      <c r="H19" s="7">
        <f t="shared" si="5"/>
        <v>77.012777513328274</v>
      </c>
      <c r="I19" s="9"/>
      <c r="J19" s="5"/>
      <c r="L19" s="4"/>
      <c r="M19" s="4"/>
      <c r="N19" s="4"/>
    </row>
    <row r="20" spans="1:14" s="3" customFormat="1" ht="12.75" customHeight="1">
      <c r="A20">
        <v>93.984375</v>
      </c>
      <c r="B20">
        <v>541.9</v>
      </c>
      <c r="C20">
        <v>471.3</v>
      </c>
      <c r="D20">
        <v>4175</v>
      </c>
      <c r="E20">
        <v>126.8</v>
      </c>
      <c r="F20" s="8">
        <f t="shared" si="3"/>
        <v>55.684232670663718</v>
      </c>
      <c r="G20" s="7">
        <f t="shared" si="4"/>
        <v>93.515000000000001</v>
      </c>
      <c r="H20" s="7">
        <f t="shared" si="5"/>
        <v>74.338371096725055</v>
      </c>
      <c r="I20" s="9"/>
      <c r="J20" s="5"/>
      <c r="L20" s="4"/>
      <c r="M20" s="4"/>
      <c r="N20" s="4"/>
    </row>
    <row r="21" spans="1:14" s="3" customFormat="1" ht="12.75" customHeight="1">
      <c r="A21">
        <v>93.53125</v>
      </c>
      <c r="B21">
        <v>497.2</v>
      </c>
      <c r="C21">
        <v>458.4</v>
      </c>
      <c r="D21">
        <v>4435</v>
      </c>
      <c r="E21">
        <v>109</v>
      </c>
      <c r="F21" s="8">
        <f t="shared" si="3"/>
        <v>50.848322288839803</v>
      </c>
      <c r="G21" s="7">
        <f t="shared" si="4"/>
        <v>80.387500000000003</v>
      </c>
      <c r="H21" s="7">
        <f t="shared" si="5"/>
        <v>67.882437642802742</v>
      </c>
      <c r="I21" s="9"/>
      <c r="J21" s="5"/>
      <c r="L21" s="4"/>
      <c r="M21" s="4"/>
      <c r="N21" s="4"/>
    </row>
    <row r="22" spans="1:14" s="3" customFormat="1" ht="12.75" customHeight="1">
      <c r="A22">
        <v>93.671875</v>
      </c>
      <c r="B22">
        <v>498.1</v>
      </c>
      <c r="C22">
        <v>442.2</v>
      </c>
      <c r="D22">
        <v>4693</v>
      </c>
      <c r="E22">
        <v>100.8</v>
      </c>
      <c r="F22" s="8">
        <f t="shared" si="3"/>
        <v>49.75853581571473</v>
      </c>
      <c r="G22" s="7">
        <f t="shared" si="4"/>
        <v>74.34</v>
      </c>
      <c r="H22" s="7">
        <f t="shared" si="5"/>
        <v>66.427574257425746</v>
      </c>
      <c r="I22" s="9"/>
      <c r="J22" s="5"/>
      <c r="L22" s="4"/>
      <c r="M22" s="4"/>
      <c r="N22" s="4"/>
    </row>
    <row r="23" spans="1:14" s="3" customFormat="1" ht="12.75" customHeight="1">
      <c r="A23">
        <v>92.46875</v>
      </c>
      <c r="B23">
        <v>499.7</v>
      </c>
      <c r="C23">
        <v>426.3</v>
      </c>
      <c r="D23">
        <v>4945</v>
      </c>
      <c r="E23">
        <v>87.8</v>
      </c>
      <c r="F23" s="8">
        <f t="shared" si="3"/>
        <v>45.66856000841485</v>
      </c>
      <c r="G23" s="7">
        <f t="shared" si="4"/>
        <v>64.752499999999998</v>
      </c>
      <c r="H23" s="7">
        <f t="shared" si="5"/>
        <v>60.967462395277984</v>
      </c>
      <c r="I23" s="9"/>
      <c r="J23" s="5"/>
      <c r="L23" s="4"/>
      <c r="M23" s="4"/>
      <c r="N23" s="4"/>
    </row>
    <row r="24" spans="1:14" s="3" customFormat="1" ht="12.75" customHeight="1">
      <c r="A24">
        <v>91.421875</v>
      </c>
      <c r="B24">
        <v>476.7</v>
      </c>
      <c r="C24">
        <v>397.9</v>
      </c>
      <c r="D24">
        <v>5193</v>
      </c>
      <c r="E24">
        <v>79.400000000000006</v>
      </c>
      <c r="F24" s="8">
        <f t="shared" si="3"/>
        <v>43.370590091511517</v>
      </c>
      <c r="G24" s="7">
        <f t="shared" si="4"/>
        <v>58.557500000000005</v>
      </c>
      <c r="H24" s="7">
        <f t="shared" si="5"/>
        <v>57.899675837776094</v>
      </c>
      <c r="I24" s="9"/>
      <c r="J24" s="5"/>
      <c r="L24" s="4"/>
      <c r="M24" s="4"/>
      <c r="N24" s="4"/>
    </row>
    <row r="25" spans="1:14" s="3" customFormat="1" ht="12.75" customHeight="1">
      <c r="A25">
        <v>91.125</v>
      </c>
      <c r="B25">
        <v>453.8</v>
      </c>
      <c r="C25">
        <v>393</v>
      </c>
      <c r="D25">
        <v>5448</v>
      </c>
      <c r="E25">
        <v>71.2</v>
      </c>
      <c r="F25" s="8">
        <f t="shared" si="3"/>
        <v>40.801262227832126</v>
      </c>
      <c r="G25" s="7">
        <f t="shared" si="4"/>
        <v>52.510000000000005</v>
      </c>
      <c r="H25" s="7">
        <f t="shared" si="5"/>
        <v>54.46962680883474</v>
      </c>
      <c r="I25" s="9"/>
      <c r="J25" s="5"/>
      <c r="L25" s="4"/>
      <c r="M25" s="4"/>
      <c r="N25" s="4"/>
    </row>
    <row r="26" spans="1:14" s="3" customFormat="1" ht="12.75" customHeight="1">
      <c r="A26">
        <v>90.96875</v>
      </c>
      <c r="B26">
        <v>427.4</v>
      </c>
      <c r="C26">
        <v>381.1</v>
      </c>
      <c r="D26">
        <v>5702</v>
      </c>
      <c r="E26">
        <v>62.8</v>
      </c>
      <c r="F26" s="8">
        <f t="shared" si="3"/>
        <v>37.665467550226147</v>
      </c>
      <c r="G26" s="7">
        <f t="shared" si="4"/>
        <v>46.314999999999998</v>
      </c>
      <c r="H26" s="7">
        <f t="shared" si="5"/>
        <v>50.283345392231531</v>
      </c>
      <c r="I26" s="9"/>
      <c r="J26" s="5"/>
      <c r="L26" s="4"/>
      <c r="M26" s="4"/>
      <c r="N26" s="4"/>
    </row>
    <row r="27" spans="1:14" s="3" customFormat="1" ht="12.75" customHeight="1">
      <c r="A27">
        <v>89.015625</v>
      </c>
      <c r="B27">
        <v>413.1</v>
      </c>
      <c r="C27">
        <v>352.2</v>
      </c>
      <c r="D27">
        <v>5964</v>
      </c>
      <c r="E27">
        <v>55.8</v>
      </c>
      <c r="F27" s="8">
        <f t="shared" si="3"/>
        <v>35.004859577153681</v>
      </c>
      <c r="G27" s="7">
        <f t="shared" si="4"/>
        <v>41.152500000000003</v>
      </c>
      <c r="H27" s="7">
        <f t="shared" si="5"/>
        <v>46.731437547600919</v>
      </c>
      <c r="I27" s="9"/>
      <c r="J27" s="5"/>
      <c r="L27" s="4"/>
      <c r="M27" s="4"/>
      <c r="N27" s="4"/>
    </row>
    <row r="28" spans="1:14" s="3" customFormat="1" ht="12.75" customHeight="1">
      <c r="A28">
        <v>89.171875</v>
      </c>
      <c r="B28">
        <v>391.1</v>
      </c>
      <c r="C28">
        <v>331.4</v>
      </c>
      <c r="D28">
        <v>6250</v>
      </c>
      <c r="E28">
        <v>49.8</v>
      </c>
      <c r="F28" s="8">
        <f t="shared" si="3"/>
        <v>32.739034395708423</v>
      </c>
      <c r="G28" s="7">
        <f t="shared" si="4"/>
        <v>36.727499999999999</v>
      </c>
      <c r="H28" s="7">
        <f t="shared" si="5"/>
        <v>43.706564166031988</v>
      </c>
      <c r="I28" s="9"/>
      <c r="J28" s="5"/>
      <c r="L28" s="4"/>
      <c r="M28" s="4"/>
      <c r="N28" s="4"/>
    </row>
    <row r="29" spans="1:14" s="3" customFormat="1" ht="12.75" customHeight="1">
      <c r="A29">
        <v>88.71875</v>
      </c>
      <c r="B29">
        <v>357.7</v>
      </c>
      <c r="C29">
        <v>321.39999999999998</v>
      </c>
      <c r="D29">
        <v>6513</v>
      </c>
      <c r="E29">
        <v>42.8</v>
      </c>
      <c r="F29" s="8">
        <f t="shared" si="3"/>
        <v>29.321173871883872</v>
      </c>
      <c r="G29" s="7">
        <f t="shared" si="4"/>
        <v>31.565000000000001</v>
      </c>
      <c r="H29" s="7">
        <f t="shared" si="5"/>
        <v>39.143725247524756</v>
      </c>
      <c r="I29" s="9"/>
      <c r="J29" s="5"/>
      <c r="L29" s="4"/>
      <c r="M29" s="4"/>
      <c r="N29" s="4"/>
    </row>
    <row r="30" spans="1:14" s="3" customFormat="1" ht="12.75" customHeight="1">
      <c r="A30">
        <v>86.765625</v>
      </c>
      <c r="B30">
        <v>333.8</v>
      </c>
      <c r="C30">
        <v>296.5</v>
      </c>
      <c r="D30">
        <v>6769</v>
      </c>
      <c r="E30">
        <v>36.799999999999997</v>
      </c>
      <c r="F30" s="8">
        <f t="shared" si="3"/>
        <v>26.201661933312295</v>
      </c>
      <c r="G30" s="7">
        <f t="shared" si="4"/>
        <v>27.14</v>
      </c>
      <c r="H30" s="7">
        <f t="shared" si="5"/>
        <v>34.979181264280278</v>
      </c>
      <c r="I30" s="9"/>
      <c r="J30" s="5"/>
      <c r="L30" s="4"/>
      <c r="M30" s="4"/>
      <c r="N30" s="4"/>
    </row>
    <row r="31" spans="1:14" s="3" customFormat="1" ht="12.75" customHeight="1">
      <c r="A31">
        <v>87.359375</v>
      </c>
      <c r="B31">
        <v>322.3</v>
      </c>
      <c r="C31">
        <v>281.8</v>
      </c>
      <c r="D31">
        <v>7040</v>
      </c>
      <c r="E31">
        <v>31</v>
      </c>
      <c r="F31" s="8">
        <f t="shared" si="3"/>
        <v>22.955716840222994</v>
      </c>
      <c r="G31" s="7">
        <f t="shared" si="4"/>
        <v>22.862500000000001</v>
      </c>
      <c r="H31" s="7">
        <f t="shared" si="5"/>
        <v>30.645849200304646</v>
      </c>
      <c r="I31" s="9"/>
      <c r="J31" s="5"/>
      <c r="L31" s="4"/>
      <c r="M31" s="4"/>
      <c r="N31" s="4"/>
    </row>
    <row r="32" spans="1:14" s="3" customFormat="1" ht="12.75" customHeight="1">
      <c r="A32">
        <v>86.453125</v>
      </c>
      <c r="B32">
        <v>296.39999999999998</v>
      </c>
      <c r="C32">
        <v>286.39999999999998</v>
      </c>
      <c r="D32">
        <v>7288</v>
      </c>
      <c r="E32">
        <v>26.2</v>
      </c>
      <c r="F32" s="8">
        <f t="shared" si="3"/>
        <v>20.084737561796572</v>
      </c>
      <c r="G32" s="7">
        <f t="shared" si="4"/>
        <v>19.322500000000002</v>
      </c>
      <c r="H32" s="7">
        <f t="shared" si="5"/>
        <v>26.8130959634425</v>
      </c>
      <c r="I32" s="9"/>
      <c r="J32" s="5"/>
      <c r="L32" s="4"/>
      <c r="M32" s="4"/>
      <c r="N32" s="4"/>
    </row>
    <row r="33" spans="1:14" s="3" customFormat="1" ht="12.75" customHeight="1">
      <c r="A33">
        <v>86.609375</v>
      </c>
      <c r="B33">
        <v>290.89999999999998</v>
      </c>
      <c r="C33">
        <v>274.2</v>
      </c>
      <c r="D33">
        <v>7523</v>
      </c>
      <c r="E33">
        <v>23.8</v>
      </c>
      <c r="F33" s="8">
        <f t="shared" si="3"/>
        <v>18.833217629115389</v>
      </c>
      <c r="G33" s="7">
        <f t="shared" si="4"/>
        <v>17.552500000000002</v>
      </c>
      <c r="H33" s="7">
        <f t="shared" si="5"/>
        <v>25.142318640517903</v>
      </c>
      <c r="I33" s="9"/>
      <c r="J33" s="5"/>
      <c r="L33" s="4"/>
      <c r="M33" s="4"/>
      <c r="N33" s="4"/>
    </row>
    <row r="34" spans="1:14" s="3" customFormat="1" ht="12.75" customHeight="1">
      <c r="A34">
        <v>86.3125</v>
      </c>
      <c r="B34">
        <v>297.3</v>
      </c>
      <c r="C34">
        <v>267.8</v>
      </c>
      <c r="D34">
        <v>7744</v>
      </c>
      <c r="E34">
        <v>21.4</v>
      </c>
      <c r="F34" s="8">
        <f t="shared" si="3"/>
        <v>17.431534658672554</v>
      </c>
      <c r="G34" s="7">
        <f t="shared" si="4"/>
        <v>15.782500000000001</v>
      </c>
      <c r="H34" s="7">
        <f t="shared" si="5"/>
        <v>23.271073876618434</v>
      </c>
      <c r="I34" s="9"/>
      <c r="J34" s="5"/>
      <c r="L34" s="4"/>
      <c r="M34" s="4"/>
      <c r="N34" s="4"/>
    </row>
    <row r="35" spans="1:14" s="3" customFormat="1" ht="12.75" customHeight="1">
      <c r="A35">
        <v>89.015625</v>
      </c>
      <c r="B35">
        <v>266.7</v>
      </c>
      <c r="C35">
        <v>272.5</v>
      </c>
      <c r="D35">
        <v>7955</v>
      </c>
      <c r="E35">
        <v>20.2</v>
      </c>
      <c r="F35" s="8">
        <f t="shared" si="3"/>
        <v>16.902387714315768</v>
      </c>
      <c r="G35" s="7">
        <f t="shared" si="4"/>
        <v>14.897500000000001</v>
      </c>
      <c r="H35" s="7">
        <f t="shared" si="5"/>
        <v>22.564663461538462</v>
      </c>
      <c r="I35" s="9"/>
      <c r="J35" s="5"/>
      <c r="L35" s="4"/>
      <c r="M35" s="4"/>
      <c r="N35" s="4"/>
    </row>
    <row r="36" spans="1:14" s="3" customFormat="1" ht="12.75" customHeight="1">
      <c r="A36">
        <v>109.921875</v>
      </c>
      <c r="B36">
        <v>268.39999999999998</v>
      </c>
      <c r="C36">
        <v>209.2</v>
      </c>
      <c r="D36">
        <v>8097</v>
      </c>
      <c r="E36">
        <v>19</v>
      </c>
      <c r="F36" s="8">
        <f t="shared" si="3"/>
        <v>16.182076364783843</v>
      </c>
      <c r="G36" s="7">
        <f t="shared" si="4"/>
        <v>14.012500000000001</v>
      </c>
      <c r="H36" s="7">
        <f t="shared" si="5"/>
        <v>21.603048838537703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3"/>
        <v>0</v>
      </c>
      <c r="G37" s="7">
        <f t="shared" si="4"/>
        <v>0</v>
      </c>
      <c r="H37" s="7">
        <f t="shared" si="5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3"/>
        <v>0</v>
      </c>
      <c r="G38" s="7">
        <f t="shared" si="4"/>
        <v>0</v>
      </c>
      <c r="H38" s="7">
        <f t="shared" si="5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3"/>
        <v>0</v>
      </c>
      <c r="G39" s="7">
        <f t="shared" si="4"/>
        <v>0</v>
      </c>
      <c r="H39" s="7">
        <f t="shared" si="5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3"/>
        <v>0</v>
      </c>
      <c r="G40" s="7">
        <f t="shared" si="4"/>
        <v>0</v>
      </c>
      <c r="H40" s="7">
        <f t="shared" si="5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3"/>
        <v>0</v>
      </c>
      <c r="G41" s="7">
        <f t="shared" si="4"/>
        <v>0</v>
      </c>
      <c r="H41" s="7">
        <f t="shared" si="5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3"/>
        <v>0</v>
      </c>
      <c r="G42" s="7">
        <f t="shared" si="4"/>
        <v>0</v>
      </c>
      <c r="H42" s="7">
        <f t="shared" si="5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3"/>
        <v>0</v>
      </c>
      <c r="G43" s="7">
        <f t="shared" si="4"/>
        <v>0</v>
      </c>
      <c r="H43" s="7">
        <f t="shared" si="5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3"/>
        <v>0</v>
      </c>
      <c r="G44" s="7">
        <f t="shared" si="4"/>
        <v>0</v>
      </c>
      <c r="H44" s="7">
        <f t="shared" si="5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ref="F65:F128" si="6">(D65*E65)/9507</f>
        <v>0</v>
      </c>
      <c r="G65" s="7">
        <f t="shared" ref="G65:G128" si="7">SUM(E65*0.7375)</f>
        <v>0</v>
      </c>
      <c r="H65" s="7">
        <f t="shared" ref="H65:H128" si="8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ref="F129:F192" si="9">(D129*E129)/9507</f>
        <v>0</v>
      </c>
      <c r="G129" s="7">
        <f t="shared" ref="G129:G192" si="10">SUM(E129*0.7375)</f>
        <v>0</v>
      </c>
      <c r="H129" s="7">
        <f t="shared" ref="H129:H192" si="11">SUM(D129*G129)/5252</f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 s="3" customFormat="1" ht="12.75" customHeight="1">
      <c r="A186" s="1"/>
      <c r="B186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I186" s="9"/>
      <c r="J186" s="5"/>
      <c r="L186" s="4"/>
      <c r="M186" s="4"/>
      <c r="N186" s="4"/>
    </row>
    <row r="187" spans="1:14" s="3" customFormat="1" ht="12.75" customHeight="1">
      <c r="A187" s="1"/>
      <c r="B187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I187" s="9"/>
      <c r="J187" s="5"/>
      <c r="L187" s="4"/>
      <c r="M187" s="4"/>
      <c r="N187" s="4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</row>
    <row r="193" spans="1:14">
      <c r="A193" s="1"/>
      <c r="C193"/>
      <c r="D193"/>
      <c r="E193"/>
      <c r="F193" s="8">
        <f t="shared" ref="F193:F232" si="12">(D193*E193)/9507</f>
        <v>0</v>
      </c>
      <c r="G193" s="7">
        <f t="shared" ref="G193:G232" si="13">SUM(E193*0.7375)</f>
        <v>0</v>
      </c>
      <c r="H193" s="7">
        <f t="shared" ref="H193:H232" si="14">SUM(D193*G193)/5252</f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 hidden="1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 hidden="1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 hidden="1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 hidden="1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 hidden="1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0"/>
        <v>0</v>
      </c>
      <c r="G245" s="7">
        <f t="shared" si="1"/>
        <v>0</v>
      </c>
      <c r="H245" s="7">
        <f t="shared" si="2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0"/>
        <v>0</v>
      </c>
      <c r="G246" s="7">
        <f t="shared" si="1"/>
        <v>0</v>
      </c>
      <c r="H246" s="7">
        <f t="shared" si="2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ref="F247:F310" si="15">(D247*E247)/9507</f>
        <v>0</v>
      </c>
      <c r="G247" s="7">
        <f t="shared" ref="G247:G310" si="16">SUM(E247*0.7375)</f>
        <v>0</v>
      </c>
      <c r="H247" s="7">
        <f t="shared" ref="H247:H310" si="17">SUM(D247*G247)/5252</f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5"/>
        <v>0</v>
      </c>
      <c r="G309" s="7">
        <f t="shared" si="16"/>
        <v>0</v>
      </c>
      <c r="H309" s="7">
        <f t="shared" si="17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5"/>
        <v>0</v>
      </c>
      <c r="G310" s="7">
        <f t="shared" si="16"/>
        <v>0</v>
      </c>
      <c r="H310" s="7">
        <f t="shared" si="17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ref="F311:F374" si="18">(D311*E311)/9507</f>
        <v>0</v>
      </c>
      <c r="G311" s="7">
        <f t="shared" ref="G311:G374" si="19">SUM(E311*0.7375)</f>
        <v>0</v>
      </c>
      <c r="H311" s="7">
        <f t="shared" ref="H311:H374" si="20">SUM(D311*G311)/5252</f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18"/>
        <v>0</v>
      </c>
      <c r="G373" s="7">
        <f t="shared" si="19"/>
        <v>0</v>
      </c>
      <c r="H373" s="7">
        <f t="shared" si="20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18"/>
        <v>0</v>
      </c>
      <c r="G374" s="7">
        <f t="shared" si="19"/>
        <v>0</v>
      </c>
      <c r="H374" s="7">
        <f t="shared" si="20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ref="F375:F438" si="21">(D375*E375)/9507</f>
        <v>0</v>
      </c>
      <c r="G375" s="7">
        <f t="shared" ref="G375:G438" si="22">SUM(E375*0.7375)</f>
        <v>0</v>
      </c>
      <c r="H375" s="7">
        <f t="shared" ref="H375:H438" si="23">SUM(D375*G375)/5252</f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1"/>
        <v>0</v>
      </c>
      <c r="G437" s="7">
        <f t="shared" si="22"/>
        <v>0</v>
      </c>
      <c r="H437" s="7">
        <f t="shared" si="23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1"/>
        <v>0</v>
      </c>
      <c r="G438" s="7">
        <f t="shared" si="22"/>
        <v>0</v>
      </c>
      <c r="H438" s="7">
        <f t="shared" si="23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ref="F439:F502" si="24">(D439*E439)/9507</f>
        <v>0</v>
      </c>
      <c r="G439" s="7">
        <f t="shared" ref="G439:G502" si="25">SUM(E439*0.7375)</f>
        <v>0</v>
      </c>
      <c r="H439" s="7">
        <f t="shared" ref="H439:H502" si="26">SUM(D439*G439)/5252</f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4"/>
        <v>0</v>
      </c>
      <c r="G501" s="7">
        <f t="shared" si="25"/>
        <v>0</v>
      </c>
      <c r="H501" s="7">
        <f t="shared" si="26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4"/>
        <v>0</v>
      </c>
      <c r="G502" s="7">
        <f t="shared" si="25"/>
        <v>0</v>
      </c>
      <c r="H502" s="7">
        <f t="shared" si="26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ref="F503:F566" si="27">(D503*E503)/9507</f>
        <v>0</v>
      </c>
      <c r="G503" s="7">
        <f t="shared" ref="G503:G566" si="28">SUM(E503*0.7375)</f>
        <v>0</v>
      </c>
      <c r="H503" s="7">
        <f t="shared" ref="H503:H566" si="29">SUM(D503*G503)/5252</f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27"/>
        <v>0</v>
      </c>
      <c r="G565" s="7">
        <f t="shared" si="28"/>
        <v>0</v>
      </c>
      <c r="H565" s="7">
        <f t="shared" si="29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27"/>
        <v>0</v>
      </c>
      <c r="G566" s="7">
        <f t="shared" si="28"/>
        <v>0</v>
      </c>
      <c r="H566" s="7">
        <f t="shared" si="29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ref="F567:F630" si="30">(D567*E567)/9507</f>
        <v>0</v>
      </c>
      <c r="G567" s="7">
        <f t="shared" ref="G567:G630" si="31">SUM(E567*0.7375)</f>
        <v>0</v>
      </c>
      <c r="H567" s="7">
        <f t="shared" ref="H567:H630" si="32">SUM(D567*G567)/5252</f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0"/>
        <v>0</v>
      </c>
      <c r="G629" s="7">
        <f t="shared" si="31"/>
        <v>0</v>
      </c>
      <c r="H629" s="7">
        <f t="shared" si="32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0"/>
        <v>0</v>
      </c>
      <c r="G630" s="7">
        <f t="shared" si="31"/>
        <v>0</v>
      </c>
      <c r="H630" s="7">
        <f t="shared" si="32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ref="F631:F694" si="33">(D631*E631)/9507</f>
        <v>0</v>
      </c>
      <c r="G631" s="7">
        <f t="shared" ref="G631:G694" si="34">SUM(E631*0.7375)</f>
        <v>0</v>
      </c>
      <c r="H631" s="7">
        <f t="shared" ref="H631:H694" si="35">SUM(D631*G631)/5252</f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3"/>
        <v>0</v>
      </c>
      <c r="G693" s="7">
        <f t="shared" si="34"/>
        <v>0</v>
      </c>
      <c r="H693" s="7">
        <f t="shared" si="35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3"/>
        <v>0</v>
      </c>
      <c r="G694" s="7">
        <f t="shared" si="34"/>
        <v>0</v>
      </c>
      <c r="H694" s="7">
        <f t="shared" si="35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ref="F695:F758" si="36">(D695*E695)/9507</f>
        <v>0</v>
      </c>
      <c r="G695" s="7">
        <f t="shared" ref="G695:G758" si="37">SUM(E695*0.7375)</f>
        <v>0</v>
      </c>
      <c r="H695" s="7">
        <f t="shared" ref="H695:H758" si="38">SUM(D695*G695)/5252</f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6"/>
        <v>0</v>
      </c>
      <c r="G757" s="7">
        <f t="shared" si="37"/>
        <v>0</v>
      </c>
      <c r="H757" s="7">
        <f t="shared" si="38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6"/>
        <v>0</v>
      </c>
      <c r="G758" s="7">
        <f t="shared" si="37"/>
        <v>0</v>
      </c>
      <c r="H758" s="7">
        <f t="shared" si="38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ref="F759:F822" si="39">(D759*E759)/9507</f>
        <v>0</v>
      </c>
      <c r="G759" s="7">
        <f t="shared" ref="G759:G822" si="40">SUM(E759*0.7375)</f>
        <v>0</v>
      </c>
      <c r="H759" s="7">
        <f t="shared" ref="H759:H822" si="41">SUM(D759*G759)/5252</f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A809" s="1"/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A810" s="1"/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si="39"/>
        <v>0</v>
      </c>
      <c r="G821" s="7">
        <f t="shared" si="40"/>
        <v>0</v>
      </c>
      <c r="H821" s="7">
        <f t="shared" si="41"/>
        <v>0</v>
      </c>
      <c r="J821"/>
      <c r="L821"/>
      <c r="M821"/>
      <c r="N821"/>
    </row>
    <row r="822" spans="3:14">
      <c r="C822"/>
      <c r="D822"/>
      <c r="E822"/>
      <c r="F822" s="8">
        <f t="shared" si="39"/>
        <v>0</v>
      </c>
      <c r="G822" s="7">
        <f t="shared" si="40"/>
        <v>0</v>
      </c>
      <c r="H822" s="7">
        <f t="shared" si="41"/>
        <v>0</v>
      </c>
      <c r="J822"/>
      <c r="L822"/>
      <c r="M822"/>
      <c r="N822"/>
    </row>
    <row r="823" spans="3:14">
      <c r="C823"/>
      <c r="D823"/>
      <c r="E823"/>
      <c r="F823" s="8">
        <f t="shared" ref="F823:F886" si="42">(D823*E823)/9507</f>
        <v>0</v>
      </c>
      <c r="G823" s="7">
        <f t="shared" ref="G823:G886" si="43">SUM(E823*0.7375)</f>
        <v>0</v>
      </c>
      <c r="H823" s="7">
        <f t="shared" ref="H823:H886" si="44">SUM(D823*G823)/5252</f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si="42"/>
        <v>0</v>
      </c>
      <c r="G885" s="7">
        <f t="shared" si="43"/>
        <v>0</v>
      </c>
      <c r="H885" s="7">
        <f t="shared" si="44"/>
        <v>0</v>
      </c>
      <c r="J885"/>
      <c r="L885"/>
      <c r="M885"/>
      <c r="N885"/>
    </row>
    <row r="886" spans="3:14">
      <c r="C886"/>
      <c r="D886"/>
      <c r="E886"/>
      <c r="F886" s="8">
        <f t="shared" si="42"/>
        <v>0</v>
      </c>
      <c r="G886" s="7">
        <f t="shared" si="43"/>
        <v>0</v>
      </c>
      <c r="H886" s="7">
        <f t="shared" si="44"/>
        <v>0</v>
      </c>
      <c r="J886"/>
      <c r="L886"/>
      <c r="M886"/>
      <c r="N886"/>
    </row>
    <row r="887" spans="3:14">
      <c r="C887"/>
      <c r="D887"/>
      <c r="E887"/>
      <c r="F887" s="8">
        <f t="shared" ref="F887:F950" si="45">(D887*E887)/9507</f>
        <v>0</v>
      </c>
      <c r="G887" s="7">
        <f t="shared" ref="G887:G950" si="46">SUM(E887*0.7375)</f>
        <v>0</v>
      </c>
      <c r="H887" s="7">
        <f t="shared" ref="H887:H950" si="47">SUM(D887*G887)/5252</f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si="45"/>
        <v>0</v>
      </c>
      <c r="G949" s="7">
        <f t="shared" si="46"/>
        <v>0</v>
      </c>
      <c r="H949" s="7">
        <f t="shared" si="47"/>
        <v>0</v>
      </c>
      <c r="J949"/>
      <c r="L949"/>
      <c r="M949"/>
      <c r="N949"/>
    </row>
    <row r="950" spans="3:14">
      <c r="C950"/>
      <c r="D950"/>
      <c r="E950"/>
      <c r="F950" s="8">
        <f t="shared" si="45"/>
        <v>0</v>
      </c>
      <c r="G950" s="7">
        <f t="shared" si="46"/>
        <v>0</v>
      </c>
      <c r="H950" s="7">
        <f t="shared" si="47"/>
        <v>0</v>
      </c>
      <c r="J950"/>
      <c r="L950"/>
      <c r="M950"/>
      <c r="N950"/>
    </row>
    <row r="951" spans="3:14">
      <c r="C951"/>
      <c r="D951"/>
      <c r="E951"/>
      <c r="F951" s="8">
        <f t="shared" ref="F951:F1014" si="48">(D951*E951)/9507</f>
        <v>0</v>
      </c>
      <c r="G951" s="7">
        <f t="shared" ref="G951:G1014" si="49">SUM(E951*0.7375)</f>
        <v>0</v>
      </c>
      <c r="H951" s="7">
        <f t="shared" ref="H951:H1014" si="50">SUM(D951*G951)/5252</f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si="48"/>
        <v>0</v>
      </c>
      <c r="G1013" s="7">
        <f t="shared" si="49"/>
        <v>0</v>
      </c>
      <c r="H1013" s="7">
        <f t="shared" si="50"/>
        <v>0</v>
      </c>
      <c r="J1013"/>
      <c r="L1013"/>
      <c r="M1013"/>
      <c r="N1013"/>
    </row>
    <row r="1014" spans="3:14">
      <c r="C1014"/>
      <c r="D1014"/>
      <c r="E1014"/>
      <c r="F1014" s="8">
        <f t="shared" si="48"/>
        <v>0</v>
      </c>
      <c r="G1014" s="7">
        <f t="shared" si="49"/>
        <v>0</v>
      </c>
      <c r="H1014" s="7">
        <f t="shared" si="50"/>
        <v>0</v>
      </c>
      <c r="J1014"/>
      <c r="L1014"/>
      <c r="M1014"/>
      <c r="N1014"/>
    </row>
    <row r="1015" spans="3:14">
      <c r="C1015"/>
      <c r="D1015"/>
      <c r="E1015"/>
      <c r="F1015" s="8">
        <f t="shared" ref="F1015:F1078" si="51">(D1015*E1015)/9507</f>
        <v>0</v>
      </c>
      <c r="G1015" s="7">
        <f t="shared" ref="G1015:G1078" si="52">SUM(E1015*0.7375)</f>
        <v>0</v>
      </c>
      <c r="H1015" s="7">
        <f t="shared" ref="H1015:H1078" si="53">SUM(D1015*G1015)/5252</f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si="51"/>
        <v>0</v>
      </c>
      <c r="G1077" s="7">
        <f t="shared" si="52"/>
        <v>0</v>
      </c>
      <c r="H1077" s="7">
        <f t="shared" si="53"/>
        <v>0</v>
      </c>
      <c r="J1077"/>
      <c r="L1077"/>
      <c r="M1077"/>
      <c r="N1077"/>
    </row>
    <row r="1078" spans="3:14">
      <c r="C1078"/>
      <c r="D1078"/>
      <c r="E1078"/>
      <c r="F1078" s="8">
        <f t="shared" si="51"/>
        <v>0</v>
      </c>
      <c r="G1078" s="7">
        <f t="shared" si="52"/>
        <v>0</v>
      </c>
      <c r="H1078" s="7">
        <f t="shared" si="53"/>
        <v>0</v>
      </c>
      <c r="J1078"/>
      <c r="L1078"/>
      <c r="M1078"/>
      <c r="N1078"/>
    </row>
    <row r="1079" spans="3:14">
      <c r="C1079"/>
      <c r="D1079"/>
      <c r="E1079"/>
      <c r="F1079" s="8">
        <f t="shared" ref="F1079:F1127" si="54">(D1079*E1079)/9507</f>
        <v>0</v>
      </c>
      <c r="G1079" s="7">
        <f t="shared" ref="G1079:G1127" si="55">SUM(E1079*0.7375)</f>
        <v>0</v>
      </c>
      <c r="H1079" s="7">
        <f t="shared" ref="H1079:H1127" si="56">SUM(D1079*G1079)/5252</f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  <row r="1126" spans="3:14">
      <c r="C1126"/>
      <c r="D1126"/>
      <c r="E1126"/>
      <c r="F1126" s="8">
        <f t="shared" si="54"/>
        <v>0</v>
      </c>
      <c r="G1126" s="7">
        <f t="shared" si="55"/>
        <v>0</v>
      </c>
      <c r="H1126" s="7">
        <f t="shared" si="56"/>
        <v>0</v>
      </c>
      <c r="J1126"/>
      <c r="L1126"/>
      <c r="M1126"/>
      <c r="N1126"/>
    </row>
    <row r="1127" spans="3:14">
      <c r="C1127"/>
      <c r="D1127"/>
      <c r="E1127"/>
      <c r="F1127" s="8">
        <f t="shared" si="54"/>
        <v>0</v>
      </c>
      <c r="G1127" s="7">
        <f t="shared" si="55"/>
        <v>0</v>
      </c>
      <c r="H1127" s="7">
        <f t="shared" si="56"/>
        <v>0</v>
      </c>
      <c r="J1127"/>
      <c r="L1127"/>
      <c r="M1127"/>
      <c r="N1127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2012-12-07T17:52:43Z</dcterms:modified>
</cp:coreProperties>
</file>