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activeTab="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F4" i="7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 s="1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 s="1"/>
  <c r="F58"/>
  <c r="G58"/>
  <c r="H58" s="1"/>
  <c r="F59"/>
  <c r="G59"/>
  <c r="H59" s="1"/>
  <c r="F60"/>
  <c r="G60"/>
  <c r="H60" s="1"/>
  <c r="F61"/>
  <c r="G61"/>
  <c r="H61" s="1"/>
  <c r="F62"/>
  <c r="G62"/>
  <c r="H62" s="1"/>
  <c r="F63"/>
  <c r="G63"/>
  <c r="H63" s="1"/>
  <c r="F64"/>
  <c r="G64"/>
  <c r="H64" s="1"/>
  <c r="F65"/>
  <c r="G65"/>
  <c r="H65" s="1"/>
  <c r="F66"/>
  <c r="G66"/>
  <c r="H66" s="1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 s="1"/>
  <c r="F74"/>
  <c r="G74"/>
  <c r="H74" s="1"/>
  <c r="F75"/>
  <c r="G75"/>
  <c r="H75" s="1"/>
  <c r="F76"/>
  <c r="G76"/>
  <c r="H76" s="1"/>
  <c r="F77"/>
  <c r="G77"/>
  <c r="H77" s="1"/>
  <c r="F78"/>
  <c r="G78"/>
  <c r="H78" s="1"/>
  <c r="F79"/>
  <c r="G79"/>
  <c r="H79" s="1"/>
  <c r="F80"/>
  <c r="G80"/>
  <c r="H80" s="1"/>
  <c r="F81"/>
  <c r="G81"/>
  <c r="H81" s="1"/>
  <c r="F82"/>
  <c r="G82"/>
  <c r="H82" s="1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 s="1"/>
  <c r="F90"/>
  <c r="G90"/>
  <c r="H90" s="1"/>
  <c r="F91"/>
  <c r="G91"/>
  <c r="H91" s="1"/>
  <c r="F92"/>
  <c r="G92"/>
  <c r="H92" s="1"/>
  <c r="F93"/>
  <c r="G93"/>
  <c r="H93" s="1"/>
  <c r="F94"/>
  <c r="G94"/>
  <c r="H94" s="1"/>
  <c r="F95"/>
  <c r="G95"/>
  <c r="H95" s="1"/>
  <c r="F96"/>
  <c r="G96"/>
  <c r="H96" s="1"/>
  <c r="F97"/>
  <c r="G97"/>
  <c r="H97" s="1"/>
  <c r="F98"/>
  <c r="G98"/>
  <c r="H98" s="1"/>
  <c r="F99"/>
  <c r="G99"/>
  <c r="H99" s="1"/>
  <c r="F100"/>
  <c r="G100"/>
  <c r="H100" s="1"/>
  <c r="F101"/>
  <c r="G101"/>
  <c r="H101" s="1"/>
  <c r="F102"/>
  <c r="G102"/>
  <c r="H102" s="1"/>
  <c r="F103"/>
  <c r="G103"/>
  <c r="H103" s="1"/>
  <c r="F104"/>
  <c r="G104"/>
  <c r="H104" s="1"/>
  <c r="F105"/>
  <c r="G105"/>
  <c r="H105" s="1"/>
  <c r="F106"/>
  <c r="G106"/>
  <c r="H106" s="1"/>
  <c r="F107"/>
  <c r="G107"/>
  <c r="H107" s="1"/>
  <c r="F108"/>
  <c r="G108"/>
  <c r="H108" s="1"/>
  <c r="F109"/>
  <c r="G109"/>
  <c r="H109" s="1"/>
  <c r="F110"/>
  <c r="G110"/>
  <c r="H110" s="1"/>
  <c r="F111"/>
  <c r="G111"/>
  <c r="H111" s="1"/>
  <c r="F112"/>
  <c r="G112"/>
  <c r="H112" s="1"/>
  <c r="F113"/>
  <c r="G113"/>
  <c r="H113" s="1"/>
  <c r="F114"/>
  <c r="G114"/>
  <c r="H114" s="1"/>
  <c r="F115"/>
  <c r="G115"/>
  <c r="H115" s="1"/>
  <c r="F116"/>
  <c r="G116"/>
  <c r="H116" s="1"/>
  <c r="F117"/>
  <c r="G117"/>
  <c r="H117" s="1"/>
  <c r="F118"/>
  <c r="G118"/>
  <c r="H118" s="1"/>
  <c r="F119"/>
  <c r="G119"/>
  <c r="H119" s="1"/>
  <c r="F120"/>
  <c r="G120"/>
  <c r="H120" s="1"/>
  <c r="F121"/>
  <c r="G121"/>
  <c r="H121" s="1"/>
  <c r="F122"/>
  <c r="G122"/>
  <c r="H122" s="1"/>
  <c r="F123"/>
  <c r="G123"/>
  <c r="H123" s="1"/>
  <c r="F124"/>
  <c r="G124"/>
  <c r="H124" s="1"/>
  <c r="F125"/>
  <c r="G125"/>
  <c r="H125" s="1"/>
  <c r="F126"/>
  <c r="G126"/>
  <c r="H126" s="1"/>
  <c r="F127"/>
  <c r="G127"/>
  <c r="H127" s="1"/>
  <c r="F128"/>
  <c r="G128"/>
  <c r="H128" s="1"/>
  <c r="F129"/>
  <c r="G129"/>
  <c r="H129" s="1"/>
  <c r="F130"/>
  <c r="G130"/>
  <c r="H130" s="1"/>
  <c r="F131"/>
  <c r="G131"/>
  <c r="H131" s="1"/>
  <c r="F132"/>
  <c r="G132"/>
  <c r="H132" s="1"/>
  <c r="F133"/>
  <c r="G133"/>
  <c r="H133" s="1"/>
  <c r="F134"/>
  <c r="G134"/>
  <c r="H134" s="1"/>
  <c r="F135"/>
  <c r="G135"/>
  <c r="H135" s="1"/>
  <c r="F136"/>
  <c r="G136"/>
  <c r="H136" s="1"/>
  <c r="F137"/>
  <c r="G137"/>
  <c r="H137" s="1"/>
  <c r="F138"/>
  <c r="G138"/>
  <c r="H138" s="1"/>
  <c r="F139"/>
  <c r="G139"/>
  <c r="H139" s="1"/>
  <c r="F140"/>
  <c r="G140"/>
  <c r="H140" s="1"/>
  <c r="F141"/>
  <c r="G141"/>
  <c r="H141" s="1"/>
  <c r="F142"/>
  <c r="G142"/>
  <c r="H142" s="1"/>
  <c r="F143"/>
  <c r="G143"/>
  <c r="H143" s="1"/>
  <c r="F144"/>
  <c r="G144"/>
  <c r="H144" s="1"/>
  <c r="F145"/>
  <c r="G145"/>
  <c r="H145" s="1"/>
  <c r="F146"/>
  <c r="G146"/>
  <c r="H146" s="1"/>
  <c r="F147"/>
  <c r="G147"/>
  <c r="H147" s="1"/>
  <c r="F148"/>
  <c r="G148"/>
  <c r="H148" s="1"/>
  <c r="F149"/>
  <c r="G149"/>
  <c r="H149" s="1"/>
  <c r="F150"/>
  <c r="G150"/>
  <c r="H150" s="1"/>
  <c r="F151"/>
  <c r="G151"/>
  <c r="H151" s="1"/>
  <c r="F152"/>
  <c r="G152"/>
  <c r="H152"/>
  <c r="F153"/>
  <c r="G153"/>
  <c r="H153" s="1"/>
  <c r="F154"/>
  <c r="G154"/>
  <c r="H154" s="1"/>
  <c r="F155"/>
  <c r="G155"/>
  <c r="H155" s="1"/>
  <c r="F156"/>
  <c r="G156"/>
  <c r="H156" s="1"/>
  <c r="F157"/>
  <c r="G157"/>
  <c r="H157" s="1"/>
  <c r="F158"/>
  <c r="G158"/>
  <c r="H158" s="1"/>
  <c r="F159"/>
  <c r="G159"/>
  <c r="H159" s="1"/>
  <c r="F160"/>
  <c r="G160"/>
  <c r="H160" s="1"/>
  <c r="F161"/>
  <c r="G161"/>
  <c r="H161" s="1"/>
  <c r="F162"/>
  <c r="G162"/>
  <c r="H162" s="1"/>
  <c r="F163"/>
  <c r="G163"/>
  <c r="H163" s="1"/>
  <c r="F164"/>
  <c r="G164"/>
  <c r="H164" s="1"/>
  <c r="F165"/>
  <c r="G165"/>
  <c r="H165" s="1"/>
  <c r="F166"/>
  <c r="G166"/>
  <c r="H166" s="1"/>
  <c r="F167"/>
  <c r="G167"/>
  <c r="H167" s="1"/>
  <c r="F168"/>
  <c r="G168"/>
  <c r="H168"/>
  <c r="F169"/>
  <c r="G169"/>
  <c r="H169" s="1"/>
  <c r="F170"/>
  <c r="G170"/>
  <c r="H170" s="1"/>
  <c r="F171"/>
  <c r="G171"/>
  <c r="H171" s="1"/>
  <c r="F172"/>
  <c r="G172"/>
  <c r="H172" s="1"/>
  <c r="F173"/>
  <c r="G173"/>
  <c r="H173" s="1"/>
  <c r="F174"/>
  <c r="G174"/>
  <c r="H174" s="1"/>
  <c r="F175"/>
  <c r="G175"/>
  <c r="H175" s="1"/>
  <c r="F176"/>
  <c r="G176"/>
  <c r="H176" s="1"/>
  <c r="F177"/>
  <c r="G177"/>
  <c r="H177" s="1"/>
  <c r="F178"/>
  <c r="G178"/>
  <c r="H178" s="1"/>
  <c r="F179"/>
  <c r="G179"/>
  <c r="H179" s="1"/>
  <c r="F180"/>
  <c r="G180"/>
  <c r="H180" s="1"/>
  <c r="F181"/>
  <c r="G181"/>
  <c r="H181" s="1"/>
  <c r="F182"/>
  <c r="G182"/>
  <c r="H182" s="1"/>
  <c r="F183"/>
  <c r="G183"/>
  <c r="H183" s="1"/>
  <c r="F184"/>
  <c r="G184"/>
  <c r="H184" s="1"/>
  <c r="F185"/>
  <c r="G185"/>
  <c r="H185" s="1"/>
  <c r="F186"/>
  <c r="G186"/>
  <c r="H186" s="1"/>
  <c r="F187"/>
  <c r="G187"/>
  <c r="H187" s="1"/>
  <c r="F188"/>
  <c r="G188"/>
  <c r="H188" s="1"/>
  <c r="F189"/>
  <c r="G189"/>
  <c r="H189" s="1"/>
  <c r="F190"/>
  <c r="G190"/>
  <c r="H190" s="1"/>
  <c r="F191"/>
  <c r="G191"/>
  <c r="H191" s="1"/>
  <c r="F192"/>
  <c r="G192"/>
  <c r="H192" s="1"/>
  <c r="F193"/>
  <c r="G193"/>
  <c r="H193" s="1"/>
  <c r="F194"/>
  <c r="G194"/>
  <c r="H194" s="1"/>
  <c r="F195"/>
  <c r="G195"/>
  <c r="H195" s="1"/>
  <c r="F196"/>
  <c r="G196"/>
  <c r="H196" s="1"/>
  <c r="F197"/>
  <c r="G197"/>
  <c r="H197" s="1"/>
  <c r="F198"/>
  <c r="G198"/>
  <c r="H198" s="1"/>
  <c r="F199"/>
  <c r="G199"/>
  <c r="H199" s="1"/>
  <c r="F200"/>
  <c r="G200"/>
  <c r="H200" s="1"/>
  <c r="F201"/>
  <c r="G201"/>
  <c r="H201" s="1"/>
  <c r="F202"/>
  <c r="G202"/>
  <c r="H202" s="1"/>
  <c r="F203"/>
  <c r="G203"/>
  <c r="H203" s="1"/>
  <c r="F204"/>
  <c r="G204"/>
  <c r="H204" s="1"/>
  <c r="F205"/>
  <c r="G205"/>
  <c r="H205" s="1"/>
  <c r="F206"/>
  <c r="G206"/>
  <c r="H206" s="1"/>
  <c r="F207"/>
  <c r="G207"/>
  <c r="H207" s="1"/>
  <c r="F208"/>
  <c r="G208"/>
  <c r="H208" s="1"/>
  <c r="F209"/>
  <c r="G209"/>
  <c r="H209" s="1"/>
  <c r="F210"/>
  <c r="G210"/>
  <c r="H210" s="1"/>
  <c r="F211"/>
  <c r="G211"/>
  <c r="H211" s="1"/>
  <c r="F212"/>
  <c r="G212"/>
  <c r="H212" s="1"/>
  <c r="F213"/>
  <c r="G213"/>
  <c r="H213" s="1"/>
  <c r="F214"/>
  <c r="G214"/>
  <c r="H214" s="1"/>
  <c r="F215"/>
  <c r="G215"/>
  <c r="H215" s="1"/>
  <c r="F216"/>
  <c r="G216"/>
  <c r="H216" s="1"/>
  <c r="F217"/>
  <c r="G217"/>
  <c r="H217" s="1"/>
  <c r="F218"/>
  <c r="G218"/>
  <c r="H218" s="1"/>
  <c r="F219"/>
  <c r="G219"/>
  <c r="H219" s="1"/>
  <c r="F220"/>
  <c r="G220"/>
  <c r="H220" s="1"/>
  <c r="F221"/>
  <c r="G221"/>
  <c r="H221" s="1"/>
  <c r="F222"/>
  <c r="G222"/>
  <c r="H222" s="1"/>
  <c r="F223"/>
  <c r="G223"/>
  <c r="H223" s="1"/>
  <c r="F224"/>
  <c r="G224"/>
  <c r="H224" s="1"/>
  <c r="F225"/>
  <c r="G225"/>
  <c r="H225" s="1"/>
  <c r="F226"/>
  <c r="G226"/>
  <c r="H226" s="1"/>
  <c r="F227"/>
  <c r="G227"/>
  <c r="H227" s="1"/>
  <c r="F228"/>
  <c r="G228"/>
  <c r="H228" s="1"/>
  <c r="F229"/>
  <c r="G229"/>
  <c r="H229" s="1"/>
  <c r="F230"/>
  <c r="G230"/>
  <c r="H230" s="1"/>
  <c r="D9" i="16"/>
  <c r="D8"/>
  <c r="D7"/>
  <c r="D6"/>
  <c r="D5"/>
  <c r="D4"/>
  <c r="C4"/>
  <c r="A4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E4" i="16" l="1"/>
  <c r="A5"/>
  <c r="A6" i="15"/>
  <c r="C5"/>
  <c r="E5"/>
  <c r="F3" i="7"/>
  <c r="G3"/>
  <c r="H3" s="1"/>
  <c r="F231"/>
  <c r="G231"/>
  <c r="H231" s="1"/>
  <c r="F232"/>
  <c r="G232"/>
  <c r="H232" s="1"/>
  <c r="F233"/>
  <c r="G233"/>
  <c r="H233" s="1"/>
  <c r="F234"/>
  <c r="G234"/>
  <c r="H234" s="1"/>
  <c r="F235"/>
  <c r="G235"/>
  <c r="H235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 s="1"/>
  <c r="F242"/>
  <c r="G242"/>
  <c r="H242" s="1"/>
  <c r="F243"/>
  <c r="G243"/>
  <c r="H243" s="1"/>
  <c r="F244"/>
  <c r="G244"/>
  <c r="H244" s="1"/>
  <c r="F245"/>
  <c r="G245"/>
  <c r="H245" s="1"/>
  <c r="F246"/>
  <c r="G246"/>
  <c r="H246" s="1"/>
  <c r="F247"/>
  <c r="G247"/>
  <c r="H247" s="1"/>
  <c r="F248"/>
  <c r="G248"/>
  <c r="H248" s="1"/>
  <c r="F249"/>
  <c r="G249"/>
  <c r="H249" s="1"/>
  <c r="F250"/>
  <c r="G250"/>
  <c r="H250" s="1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 s="1"/>
  <c r="F263"/>
  <c r="G263"/>
  <c r="H263" s="1"/>
  <c r="F264"/>
  <c r="G264"/>
  <c r="H264" s="1"/>
  <c r="F265"/>
  <c r="G265"/>
  <c r="H265" s="1"/>
  <c r="F266"/>
  <c r="G266"/>
  <c r="H266" s="1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 s="1"/>
  <c r="F279"/>
  <c r="G279"/>
  <c r="H279" s="1"/>
  <c r="F280"/>
  <c r="G280"/>
  <c r="H280" s="1"/>
  <c r="F281"/>
  <c r="G281"/>
  <c r="H281" s="1"/>
  <c r="F282"/>
  <c r="G282"/>
  <c r="H282" s="1"/>
  <c r="F283"/>
  <c r="G283"/>
  <c r="H283" s="1"/>
  <c r="F284"/>
  <c r="G284"/>
  <c r="H284" s="1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 s="1"/>
  <c r="F295"/>
  <c r="G295"/>
  <c r="H295" s="1"/>
  <c r="F296"/>
  <c r="G296"/>
  <c r="H296" s="1"/>
  <c r="F297"/>
  <c r="G297"/>
  <c r="H297" s="1"/>
  <c r="F298"/>
  <c r="G298"/>
  <c r="H298" s="1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 s="1"/>
  <c r="F306"/>
  <c r="G306"/>
  <c r="H306" s="1"/>
  <c r="F307"/>
  <c r="G307"/>
  <c r="H307" s="1"/>
  <c r="F308"/>
  <c r="G308"/>
  <c r="H308" s="1"/>
  <c r="F309"/>
  <c r="G309"/>
  <c r="H309" s="1"/>
  <c r="F310"/>
  <c r="G310"/>
  <c r="H310" s="1"/>
  <c r="F311"/>
  <c r="G311"/>
  <c r="H311" s="1"/>
  <c r="F312"/>
  <c r="G312"/>
  <c r="H312" s="1"/>
  <c r="F313"/>
  <c r="G313"/>
  <c r="H313" s="1"/>
  <c r="F314"/>
  <c r="G314"/>
  <c r="H314" s="1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 s="1"/>
  <c r="F327"/>
  <c r="G327"/>
  <c r="H327" s="1"/>
  <c r="F328"/>
  <c r="G328"/>
  <c r="H328" s="1"/>
  <c r="F329"/>
  <c r="G329"/>
  <c r="H329" s="1"/>
  <c r="F330"/>
  <c r="G330"/>
  <c r="H330" s="1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 s="1"/>
  <c r="F337"/>
  <c r="G337"/>
  <c r="H337" s="1"/>
  <c r="F338"/>
  <c r="G338"/>
  <c r="H338" s="1"/>
  <c r="F339"/>
  <c r="G339"/>
  <c r="H339" s="1"/>
  <c r="F340"/>
  <c r="G340"/>
  <c r="H340" s="1"/>
  <c r="F341"/>
  <c r="G341"/>
  <c r="H341" s="1"/>
  <c r="F342"/>
  <c r="G342"/>
  <c r="H342" s="1"/>
  <c r="F343"/>
  <c r="G343"/>
  <c r="H343" s="1"/>
  <c r="F344"/>
  <c r="G344"/>
  <c r="H344" s="1"/>
  <c r="F345"/>
  <c r="G345"/>
  <c r="H345" s="1"/>
  <c r="F346"/>
  <c r="G346"/>
  <c r="H346" s="1"/>
  <c r="F347"/>
  <c r="G347"/>
  <c r="H347" s="1"/>
  <c r="F348"/>
  <c r="G348"/>
  <c r="H348" s="1"/>
  <c r="F349"/>
  <c r="G349"/>
  <c r="H349" s="1"/>
  <c r="F350"/>
  <c r="G350"/>
  <c r="H350" s="1"/>
  <c r="F351"/>
  <c r="G351"/>
  <c r="H351" s="1"/>
  <c r="F352"/>
  <c r="G352"/>
  <c r="H352" s="1"/>
  <c r="F353"/>
  <c r="G353"/>
  <c r="H353" s="1"/>
  <c r="F354"/>
  <c r="G354"/>
  <c r="H354" s="1"/>
  <c r="F355"/>
  <c r="G355"/>
  <c r="H355" s="1"/>
  <c r="F356"/>
  <c r="G356"/>
  <c r="H356" s="1"/>
  <c r="F357"/>
  <c r="G357"/>
  <c r="H357" s="1"/>
  <c r="F358"/>
  <c r="G358"/>
  <c r="H358" s="1"/>
  <c r="F359"/>
  <c r="G359"/>
  <c r="H359" s="1"/>
  <c r="F360"/>
  <c r="G360"/>
  <c r="H360" s="1"/>
  <c r="F361"/>
  <c r="G361"/>
  <c r="H361" s="1"/>
  <c r="F362"/>
  <c r="G362"/>
  <c r="H362" s="1"/>
  <c r="F363"/>
  <c r="G363"/>
  <c r="H363" s="1"/>
  <c r="F364"/>
  <c r="G364"/>
  <c r="H364" s="1"/>
  <c r="F365"/>
  <c r="G365"/>
  <c r="H365" s="1"/>
  <c r="F366"/>
  <c r="G366"/>
  <c r="H366" s="1"/>
  <c r="F367"/>
  <c r="G367"/>
  <c r="H367" s="1"/>
  <c r="F368"/>
  <c r="G368"/>
  <c r="H368" s="1"/>
  <c r="F369"/>
  <c r="G369"/>
  <c r="H369" s="1"/>
  <c r="F370"/>
  <c r="G370"/>
  <c r="H370" s="1"/>
  <c r="F371"/>
  <c r="G371"/>
  <c r="H371" s="1"/>
  <c r="F372"/>
  <c r="G372"/>
  <c r="H372" s="1"/>
  <c r="F373"/>
  <c r="G373"/>
  <c r="H373" s="1"/>
  <c r="F374"/>
  <c r="G374"/>
  <c r="H374" s="1"/>
  <c r="F375"/>
  <c r="G375"/>
  <c r="H375" s="1"/>
  <c r="F376"/>
  <c r="G376"/>
  <c r="H376" s="1"/>
  <c r="F377"/>
  <c r="G377"/>
  <c r="H377" s="1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 s="1"/>
  <c r="F386"/>
  <c r="G386"/>
  <c r="H386" s="1"/>
  <c r="F387"/>
  <c r="G387"/>
  <c r="H387" s="1"/>
  <c r="F388"/>
  <c r="G388"/>
  <c r="H388" s="1"/>
  <c r="F389"/>
  <c r="G389"/>
  <c r="H389" s="1"/>
  <c r="F390"/>
  <c r="G390"/>
  <c r="H390" s="1"/>
  <c r="F391"/>
  <c r="G391"/>
  <c r="H391" s="1"/>
  <c r="F392"/>
  <c r="G392"/>
  <c r="H392" s="1"/>
  <c r="F393"/>
  <c r="G393"/>
  <c r="H393" s="1"/>
  <c r="F394"/>
  <c r="G394"/>
  <c r="H394" s="1"/>
  <c r="F395"/>
  <c r="G395"/>
  <c r="H395" s="1"/>
  <c r="F396"/>
  <c r="G396"/>
  <c r="H396" s="1"/>
  <c r="F397"/>
  <c r="G397"/>
  <c r="H397" s="1"/>
  <c r="F398"/>
  <c r="G398"/>
  <c r="H398" s="1"/>
  <c r="F399"/>
  <c r="G399"/>
  <c r="H399" s="1"/>
  <c r="F400"/>
  <c r="G400"/>
  <c r="H400" s="1"/>
  <c r="F401"/>
  <c r="G401"/>
  <c r="H401" s="1"/>
  <c r="F402"/>
  <c r="G402"/>
  <c r="H402" s="1"/>
  <c r="F403"/>
  <c r="G403"/>
  <c r="H403" s="1"/>
  <c r="F404"/>
  <c r="G404"/>
  <c r="H404" s="1"/>
  <c r="F405"/>
  <c r="G405"/>
  <c r="H405" s="1"/>
  <c r="F406"/>
  <c r="G406"/>
  <c r="H406" s="1"/>
  <c r="F407"/>
  <c r="G407"/>
  <c r="H407" s="1"/>
  <c r="F408"/>
  <c r="G408"/>
  <c r="H408" s="1"/>
  <c r="F409"/>
  <c r="G409"/>
  <c r="H409" s="1"/>
  <c r="F410"/>
  <c r="G410"/>
  <c r="H410" s="1"/>
  <c r="F411"/>
  <c r="G411"/>
  <c r="H411" s="1"/>
  <c r="F412"/>
  <c r="G412"/>
  <c r="H412" s="1"/>
  <c r="F413"/>
  <c r="G413"/>
  <c r="H413" s="1"/>
  <c r="F414"/>
  <c r="G414"/>
  <c r="H414" s="1"/>
  <c r="F415"/>
  <c r="G415"/>
  <c r="H415" s="1"/>
  <c r="F416"/>
  <c r="G416"/>
  <c r="H416" s="1"/>
  <c r="F417"/>
  <c r="G417"/>
  <c r="H417" s="1"/>
  <c r="F418"/>
  <c r="G418"/>
  <c r="H418" s="1"/>
  <c r="F419"/>
  <c r="G419"/>
  <c r="H419" s="1"/>
  <c r="F420"/>
  <c r="G420"/>
  <c r="H420" s="1"/>
  <c r="F421"/>
  <c r="G421"/>
  <c r="H421" s="1"/>
  <c r="F422"/>
  <c r="G422"/>
  <c r="H422" s="1"/>
  <c r="F423"/>
  <c r="G423"/>
  <c r="H423" s="1"/>
  <c r="F424"/>
  <c r="G424"/>
  <c r="H424" s="1"/>
  <c r="F425"/>
  <c r="G425"/>
  <c r="H425" s="1"/>
  <c r="F426"/>
  <c r="G426"/>
  <c r="H426" s="1"/>
  <c r="F427"/>
  <c r="G427"/>
  <c r="H427" s="1"/>
  <c r="F428"/>
  <c r="G428"/>
  <c r="H428" s="1"/>
  <c r="F429"/>
  <c r="G429"/>
  <c r="H429" s="1"/>
  <c r="F430"/>
  <c r="G430"/>
  <c r="H430" s="1"/>
  <c r="F431"/>
  <c r="G431"/>
  <c r="H431" s="1"/>
  <c r="F432"/>
  <c r="G432"/>
  <c r="H432" s="1"/>
  <c r="F433"/>
  <c r="G433"/>
  <c r="H433" s="1"/>
  <c r="F434"/>
  <c r="G434"/>
  <c r="H434" s="1"/>
  <c r="F435"/>
  <c r="G435"/>
  <c r="H435" s="1"/>
  <c r="F436"/>
  <c r="G436"/>
  <c r="H436" s="1"/>
  <c r="F437"/>
  <c r="G437"/>
  <c r="H437" s="1"/>
  <c r="F438"/>
  <c r="G438"/>
  <c r="H438" s="1"/>
  <c r="F439"/>
  <c r="G439"/>
  <c r="H439" s="1"/>
  <c r="F440"/>
  <c r="G440"/>
  <c r="H440" s="1"/>
  <c r="F441"/>
  <c r="G441"/>
  <c r="H441" s="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 s="1"/>
  <c r="F450"/>
  <c r="G450"/>
  <c r="H450" s="1"/>
  <c r="F451"/>
  <c r="G451"/>
  <c r="H451" s="1"/>
  <c r="F452"/>
  <c r="G452"/>
  <c r="H452" s="1"/>
  <c r="F453"/>
  <c r="G453"/>
  <c r="H453" s="1"/>
  <c r="F454"/>
  <c r="G454"/>
  <c r="H454" s="1"/>
  <c r="F455"/>
  <c r="G455"/>
  <c r="H455" s="1"/>
  <c r="F456"/>
  <c r="G456"/>
  <c r="H456" s="1"/>
  <c r="F457"/>
  <c r="G457"/>
  <c r="H457" s="1"/>
  <c r="F458"/>
  <c r="G458"/>
  <c r="H458" s="1"/>
  <c r="F459"/>
  <c r="G459"/>
  <c r="H459" s="1"/>
  <c r="F460"/>
  <c r="G460"/>
  <c r="H460" s="1"/>
  <c r="F461"/>
  <c r="G461"/>
  <c r="H461" s="1"/>
  <c r="F462"/>
  <c r="G462"/>
  <c r="H462" s="1"/>
  <c r="F463"/>
  <c r="G463"/>
  <c r="H463" s="1"/>
  <c r="F464"/>
  <c r="G464"/>
  <c r="H464" s="1"/>
  <c r="F465"/>
  <c r="G465"/>
  <c r="H465" s="1"/>
  <c r="F466"/>
  <c r="G466"/>
  <c r="H466" s="1"/>
  <c r="F467"/>
  <c r="G467"/>
  <c r="H467" s="1"/>
  <c r="F468"/>
  <c r="G468"/>
  <c r="H468" s="1"/>
  <c r="F469"/>
  <c r="G469"/>
  <c r="H469" s="1"/>
  <c r="F470"/>
  <c r="G470"/>
  <c r="H470" s="1"/>
  <c r="F471"/>
  <c r="G471"/>
  <c r="H471" s="1"/>
  <c r="F472"/>
  <c r="G472"/>
  <c r="H472" s="1"/>
  <c r="F473"/>
  <c r="G473"/>
  <c r="H473" s="1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 s="1"/>
  <c r="F482"/>
  <c r="G482"/>
  <c r="H482" s="1"/>
  <c r="F483"/>
  <c r="G483"/>
  <c r="H483" s="1"/>
  <c r="F484"/>
  <c r="G484"/>
  <c r="H484" s="1"/>
  <c r="F485"/>
  <c r="G485"/>
  <c r="H485" s="1"/>
  <c r="F486"/>
  <c r="G486"/>
  <c r="H486" s="1"/>
  <c r="F487"/>
  <c r="G487"/>
  <c r="H487" s="1"/>
  <c r="F488"/>
  <c r="G488"/>
  <c r="H488" s="1"/>
  <c r="F489"/>
  <c r="G489"/>
  <c r="H489" s="1"/>
  <c r="F490"/>
  <c r="G490"/>
  <c r="H490" s="1"/>
  <c r="F491"/>
  <c r="G491"/>
  <c r="H491" s="1"/>
  <c r="F492"/>
  <c r="G492"/>
  <c r="H492" s="1"/>
  <c r="F493"/>
  <c r="G493"/>
  <c r="H493" s="1"/>
  <c r="F494"/>
  <c r="G494"/>
  <c r="H494" s="1"/>
  <c r="F495"/>
  <c r="G495"/>
  <c r="H495" s="1"/>
  <c r="F496"/>
  <c r="G496"/>
  <c r="H496" s="1"/>
  <c r="F497"/>
  <c r="G497"/>
  <c r="H497" s="1"/>
  <c r="F498"/>
  <c r="G498"/>
  <c r="H498" s="1"/>
  <c r="F499"/>
  <c r="G499"/>
  <c r="H499" s="1"/>
  <c r="F500"/>
  <c r="G500"/>
  <c r="H500" s="1"/>
  <c r="F501"/>
  <c r="G501"/>
  <c r="H501" s="1"/>
  <c r="F502"/>
  <c r="G502"/>
  <c r="H502" s="1"/>
  <c r="F503"/>
  <c r="G503"/>
  <c r="H503" s="1"/>
  <c r="F504"/>
  <c r="G504"/>
  <c r="H504" s="1"/>
  <c r="F505"/>
  <c r="G505"/>
  <c r="H505" s="1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 s="1"/>
  <c r="F514"/>
  <c r="G514"/>
  <c r="H514" s="1"/>
  <c r="F515"/>
  <c r="G515"/>
  <c r="H515" s="1"/>
  <c r="F516"/>
  <c r="G516"/>
  <c r="H516" s="1"/>
  <c r="F517"/>
  <c r="G517"/>
  <c r="H517" s="1"/>
  <c r="F518"/>
  <c r="G518"/>
  <c r="H518" s="1"/>
  <c r="F519"/>
  <c r="G519"/>
  <c r="H519" s="1"/>
  <c r="F520"/>
  <c r="G520"/>
  <c r="H520" s="1"/>
  <c r="F521"/>
  <c r="G521"/>
  <c r="H521" s="1"/>
  <c r="F522"/>
  <c r="G522"/>
  <c r="H522" s="1"/>
  <c r="F523"/>
  <c r="G523"/>
  <c r="H523" s="1"/>
  <c r="F524"/>
  <c r="G524"/>
  <c r="H524" s="1"/>
  <c r="F525"/>
  <c r="G525"/>
  <c r="H525" s="1"/>
  <c r="F526"/>
  <c r="G526"/>
  <c r="H526" s="1"/>
  <c r="F527"/>
  <c r="G527"/>
  <c r="H527" s="1"/>
  <c r="F528"/>
  <c r="G528"/>
  <c r="H528" s="1"/>
  <c r="F529"/>
  <c r="G529"/>
  <c r="H529" s="1"/>
  <c r="F530"/>
  <c r="G530"/>
  <c r="H530" s="1"/>
  <c r="F531"/>
  <c r="G531"/>
  <c r="H531" s="1"/>
  <c r="F532"/>
  <c r="G532"/>
  <c r="H532" s="1"/>
  <c r="F533"/>
  <c r="G533"/>
  <c r="H533" s="1"/>
  <c r="F534"/>
  <c r="G534"/>
  <c r="H534" s="1"/>
  <c r="F535"/>
  <c r="G535"/>
  <c r="H535" s="1"/>
  <c r="F536"/>
  <c r="G536"/>
  <c r="H536" s="1"/>
  <c r="F537"/>
  <c r="G537"/>
  <c r="H537" s="1"/>
  <c r="F538"/>
  <c r="G538"/>
  <c r="H538" s="1"/>
  <c r="F539"/>
  <c r="G539"/>
  <c r="H539" s="1"/>
  <c r="F540"/>
  <c r="G540"/>
  <c r="H540" s="1"/>
  <c r="F541"/>
  <c r="G541"/>
  <c r="H541" s="1"/>
  <c r="F542"/>
  <c r="G542"/>
  <c r="H542" s="1"/>
  <c r="F543"/>
  <c r="G543"/>
  <c r="H543" s="1"/>
  <c r="F544"/>
  <c r="G544"/>
  <c r="H544" s="1"/>
  <c r="F545"/>
  <c r="G545"/>
  <c r="H545" s="1"/>
  <c r="F546"/>
  <c r="G546"/>
  <c r="H546" s="1"/>
  <c r="F547"/>
  <c r="G547"/>
  <c r="H547" s="1"/>
  <c r="F548"/>
  <c r="G548"/>
  <c r="H548" s="1"/>
  <c r="F549"/>
  <c r="G549"/>
  <c r="H549" s="1"/>
  <c r="F550"/>
  <c r="G550"/>
  <c r="H550" s="1"/>
  <c r="F551"/>
  <c r="G551"/>
  <c r="H551" s="1"/>
  <c r="F552"/>
  <c r="G552"/>
  <c r="H552" s="1"/>
  <c r="F553"/>
  <c r="G553"/>
  <c r="H553" s="1"/>
  <c r="F554"/>
  <c r="G554"/>
  <c r="H554" s="1"/>
  <c r="F555"/>
  <c r="G555"/>
  <c r="H555" s="1"/>
  <c r="F556"/>
  <c r="G556"/>
  <c r="H556" s="1"/>
  <c r="F557"/>
  <c r="G557"/>
  <c r="H557" s="1"/>
  <c r="F558"/>
  <c r="G558"/>
  <c r="H558" s="1"/>
  <c r="F559"/>
  <c r="G559"/>
  <c r="H559" s="1"/>
  <c r="F560"/>
  <c r="G560"/>
  <c r="H560" s="1"/>
  <c r="F561"/>
  <c r="G561"/>
  <c r="H561" s="1"/>
  <c r="F562"/>
  <c r="G562"/>
  <c r="H562" s="1"/>
  <c r="F563"/>
  <c r="G563"/>
  <c r="H563" s="1"/>
  <c r="F564"/>
  <c r="G564"/>
  <c r="H564" s="1"/>
  <c r="F565"/>
  <c r="G565"/>
  <c r="H565" s="1"/>
  <c r="F566"/>
  <c r="G566"/>
  <c r="H566" s="1"/>
  <c r="F567"/>
  <c r="G567"/>
  <c r="H567" s="1"/>
  <c r="F568"/>
  <c r="G568"/>
  <c r="H568" s="1"/>
  <c r="F569"/>
  <c r="G569"/>
  <c r="H569" s="1"/>
  <c r="F570"/>
  <c r="G570"/>
  <c r="H570" s="1"/>
  <c r="F571"/>
  <c r="G571"/>
  <c r="H571" s="1"/>
  <c r="F572"/>
  <c r="G572"/>
  <c r="H572" s="1"/>
  <c r="F573"/>
  <c r="G573"/>
  <c r="H573" s="1"/>
  <c r="F574"/>
  <c r="G574"/>
  <c r="H574" s="1"/>
  <c r="F575"/>
  <c r="G575"/>
  <c r="H575" s="1"/>
  <c r="F576"/>
  <c r="G576"/>
  <c r="H576" s="1"/>
  <c r="F577"/>
  <c r="G577"/>
  <c r="H577" s="1"/>
  <c r="F578"/>
  <c r="G578"/>
  <c r="H578" s="1"/>
  <c r="F579"/>
  <c r="G579"/>
  <c r="H579" s="1"/>
  <c r="F580"/>
  <c r="G580"/>
  <c r="H580" s="1"/>
  <c r="F581"/>
  <c r="G581"/>
  <c r="H581" s="1"/>
  <c r="F582"/>
  <c r="G582"/>
  <c r="H582" s="1"/>
  <c r="F583"/>
  <c r="G583"/>
  <c r="H583" s="1"/>
  <c r="F584"/>
  <c r="G584"/>
  <c r="H584" s="1"/>
  <c r="F585"/>
  <c r="G585"/>
  <c r="H585" s="1"/>
  <c r="F586"/>
  <c r="G586"/>
  <c r="H586" s="1"/>
  <c r="F587"/>
  <c r="G587"/>
  <c r="H587" s="1"/>
  <c r="F588"/>
  <c r="G588"/>
  <c r="H588" s="1"/>
  <c r="F589"/>
  <c r="G589"/>
  <c r="H589" s="1"/>
  <c r="F590"/>
  <c r="G590"/>
  <c r="H590" s="1"/>
  <c r="F591"/>
  <c r="G591"/>
  <c r="H591" s="1"/>
  <c r="F592"/>
  <c r="G592"/>
  <c r="H592" s="1"/>
  <c r="F593"/>
  <c r="G593"/>
  <c r="H593" s="1"/>
  <c r="F594"/>
  <c r="G594"/>
  <c r="H594" s="1"/>
  <c r="F595"/>
  <c r="G595"/>
  <c r="H595" s="1"/>
  <c r="F596"/>
  <c r="G596"/>
  <c r="H596" s="1"/>
  <c r="F597"/>
  <c r="G597"/>
  <c r="H597" s="1"/>
  <c r="F598"/>
  <c r="G598"/>
  <c r="H598" s="1"/>
  <c r="F599"/>
  <c r="G599"/>
  <c r="H599" s="1"/>
  <c r="F600"/>
  <c r="G600"/>
  <c r="H600" s="1"/>
  <c r="F601"/>
  <c r="G601"/>
  <c r="H601" s="1"/>
  <c r="F602"/>
  <c r="G602"/>
  <c r="H602" s="1"/>
  <c r="F603"/>
  <c r="G603"/>
  <c r="H603" s="1"/>
  <c r="F604"/>
  <c r="G604"/>
  <c r="H604" s="1"/>
  <c r="F605"/>
  <c r="G605"/>
  <c r="H605" s="1"/>
  <c r="F606"/>
  <c r="G606"/>
  <c r="H606" s="1"/>
  <c r="F607"/>
  <c r="G607"/>
  <c r="H607" s="1"/>
  <c r="F608"/>
  <c r="G608"/>
  <c r="H608" s="1"/>
  <c r="F609"/>
  <c r="G609"/>
  <c r="H609" s="1"/>
  <c r="F610"/>
  <c r="G610"/>
  <c r="H610" s="1"/>
  <c r="F611"/>
  <c r="G611"/>
  <c r="H611" s="1"/>
  <c r="F612"/>
  <c r="G612"/>
  <c r="H612" s="1"/>
  <c r="F613"/>
  <c r="G613"/>
  <c r="H613" s="1"/>
  <c r="F614"/>
  <c r="G614"/>
  <c r="H614" s="1"/>
  <c r="F615"/>
  <c r="G615"/>
  <c r="H615" s="1"/>
  <c r="F616"/>
  <c r="G616"/>
  <c r="H616" s="1"/>
  <c r="F617"/>
  <c r="G617"/>
  <c r="H617" s="1"/>
  <c r="F618"/>
  <c r="G618"/>
  <c r="H618" s="1"/>
  <c r="F619"/>
  <c r="G619"/>
  <c r="H619" s="1"/>
  <c r="F620"/>
  <c r="G620"/>
  <c r="H620" s="1"/>
  <c r="F621"/>
  <c r="G621"/>
  <c r="H621" s="1"/>
  <c r="F622"/>
  <c r="G622"/>
  <c r="H622" s="1"/>
  <c r="F623"/>
  <c r="G623"/>
  <c r="H623" s="1"/>
  <c r="F624"/>
  <c r="G624"/>
  <c r="H624" s="1"/>
  <c r="F625"/>
  <c r="G625"/>
  <c r="H625" s="1"/>
  <c r="F626"/>
  <c r="G626"/>
  <c r="H626" s="1"/>
  <c r="F627"/>
  <c r="G627"/>
  <c r="H627" s="1"/>
  <c r="F628"/>
  <c r="G628"/>
  <c r="H628" s="1"/>
  <c r="F629"/>
  <c r="G629"/>
  <c r="H629" s="1"/>
  <c r="F630"/>
  <c r="G630"/>
  <c r="H630" s="1"/>
  <c r="F631"/>
  <c r="G631"/>
  <c r="H631" s="1"/>
  <c r="F632"/>
  <c r="G632"/>
  <c r="H632" s="1"/>
  <c r="F633"/>
  <c r="G633"/>
  <c r="H633" s="1"/>
  <c r="F634"/>
  <c r="G634"/>
  <c r="H634" s="1"/>
  <c r="F635"/>
  <c r="G635"/>
  <c r="H635" s="1"/>
  <c r="F636"/>
  <c r="G636"/>
  <c r="H636" s="1"/>
  <c r="F637"/>
  <c r="G637"/>
  <c r="H637" s="1"/>
  <c r="F638"/>
  <c r="G638"/>
  <c r="H638" s="1"/>
  <c r="F639"/>
  <c r="G639"/>
  <c r="H639" s="1"/>
  <c r="F640"/>
  <c r="G640"/>
  <c r="H640" s="1"/>
  <c r="F641"/>
  <c r="G641"/>
  <c r="H641" s="1"/>
  <c r="F642"/>
  <c r="G642"/>
  <c r="H642" s="1"/>
  <c r="F643"/>
  <c r="G643"/>
  <c r="H643" s="1"/>
  <c r="F644"/>
  <c r="G644"/>
  <c r="H644" s="1"/>
  <c r="F645"/>
  <c r="G645"/>
  <c r="H645" s="1"/>
  <c r="F646"/>
  <c r="G646"/>
  <c r="H646" s="1"/>
  <c r="F647"/>
  <c r="G647"/>
  <c r="H647" s="1"/>
  <c r="F648"/>
  <c r="G648"/>
  <c r="H648" s="1"/>
  <c r="F649"/>
  <c r="G649"/>
  <c r="H649" s="1"/>
  <c r="F650"/>
  <c r="G650"/>
  <c r="H650" s="1"/>
  <c r="F651"/>
  <c r="G651"/>
  <c r="H651" s="1"/>
  <c r="F652"/>
  <c r="G652"/>
  <c r="H652" s="1"/>
  <c r="F653"/>
  <c r="G653"/>
  <c r="H653" s="1"/>
  <c r="F654"/>
  <c r="G654"/>
  <c r="H654" s="1"/>
  <c r="F655"/>
  <c r="G655"/>
  <c r="H655" s="1"/>
  <c r="F656"/>
  <c r="G656"/>
  <c r="H656" s="1"/>
  <c r="F657"/>
  <c r="G657"/>
  <c r="H657" s="1"/>
  <c r="F658"/>
  <c r="G658"/>
  <c r="H658" s="1"/>
  <c r="F659"/>
  <c r="G659"/>
  <c r="H659" s="1"/>
  <c r="F660"/>
  <c r="G660"/>
  <c r="H660" s="1"/>
  <c r="F661"/>
  <c r="G661"/>
  <c r="H661" s="1"/>
  <c r="F662"/>
  <c r="G662"/>
  <c r="H662" s="1"/>
  <c r="F663"/>
  <c r="G663"/>
  <c r="H663" s="1"/>
  <c r="F664"/>
  <c r="G664"/>
  <c r="H664" s="1"/>
  <c r="F665"/>
  <c r="G665"/>
  <c r="H665" s="1"/>
  <c r="F666"/>
  <c r="G666"/>
  <c r="H666" s="1"/>
  <c r="F667"/>
  <c r="G667"/>
  <c r="H667" s="1"/>
  <c r="F668"/>
  <c r="G668"/>
  <c r="H668" s="1"/>
  <c r="F669"/>
  <c r="G669"/>
  <c r="H669" s="1"/>
  <c r="F670"/>
  <c r="G670"/>
  <c r="H670" s="1"/>
  <c r="F671"/>
  <c r="G671"/>
  <c r="H671" s="1"/>
  <c r="F672"/>
  <c r="G672"/>
  <c r="H672" s="1"/>
  <c r="F673"/>
  <c r="G673"/>
  <c r="H673" s="1"/>
  <c r="F674"/>
  <c r="G674"/>
  <c r="H674" s="1"/>
  <c r="F675"/>
  <c r="G675"/>
  <c r="H675" s="1"/>
  <c r="F676"/>
  <c r="G676"/>
  <c r="H676" s="1"/>
  <c r="F677"/>
  <c r="G677"/>
  <c r="H677" s="1"/>
  <c r="F678"/>
  <c r="G678"/>
  <c r="H678" s="1"/>
  <c r="F679"/>
  <c r="G679"/>
  <c r="H679" s="1"/>
  <c r="F680"/>
  <c r="G680"/>
  <c r="H680" s="1"/>
  <c r="F681"/>
  <c r="G681"/>
  <c r="H681" s="1"/>
  <c r="F682"/>
  <c r="G682"/>
  <c r="H682" s="1"/>
  <c r="F683"/>
  <c r="G683"/>
  <c r="H683" s="1"/>
  <c r="F684"/>
  <c r="G684"/>
  <c r="H684" s="1"/>
  <c r="F685"/>
  <c r="G685"/>
  <c r="H685" s="1"/>
  <c r="F686"/>
  <c r="G686"/>
  <c r="H686" s="1"/>
  <c r="F687"/>
  <c r="G687"/>
  <c r="H687" s="1"/>
  <c r="F688"/>
  <c r="G688"/>
  <c r="H688" s="1"/>
  <c r="F689"/>
  <c r="G689"/>
  <c r="H689" s="1"/>
  <c r="F690"/>
  <c r="G690"/>
  <c r="H690" s="1"/>
  <c r="F691"/>
  <c r="G691"/>
  <c r="H691" s="1"/>
  <c r="F692"/>
  <c r="G692"/>
  <c r="H692" s="1"/>
  <c r="F693"/>
  <c r="G693"/>
  <c r="H693" s="1"/>
  <c r="F694"/>
  <c r="G694"/>
  <c r="H694" s="1"/>
  <c r="F695"/>
  <c r="G695"/>
  <c r="H695" s="1"/>
  <c r="F696"/>
  <c r="G696"/>
  <c r="H696" s="1"/>
  <c r="F697"/>
  <c r="G697"/>
  <c r="H697" s="1"/>
  <c r="F698"/>
  <c r="G698"/>
  <c r="H698" s="1"/>
  <c r="F699"/>
  <c r="G699"/>
  <c r="H699" s="1"/>
  <c r="F700"/>
  <c r="G700"/>
  <c r="H700" s="1"/>
  <c r="F701"/>
  <c r="G701"/>
  <c r="H701" s="1"/>
  <c r="F702"/>
  <c r="G702"/>
  <c r="H702" s="1"/>
  <c r="F703"/>
  <c r="G703"/>
  <c r="H703" s="1"/>
  <c r="F704"/>
  <c r="G704"/>
  <c r="H704" s="1"/>
  <c r="F705"/>
  <c r="G705"/>
  <c r="H705" s="1"/>
  <c r="F706"/>
  <c r="G706"/>
  <c r="H706" s="1"/>
  <c r="F707"/>
  <c r="G707"/>
  <c r="H707" s="1"/>
  <c r="F708"/>
  <c r="G708"/>
  <c r="H708" s="1"/>
  <c r="F709"/>
  <c r="G709"/>
  <c r="H709" s="1"/>
  <c r="F710"/>
  <c r="G710"/>
  <c r="H710" s="1"/>
  <c r="F711"/>
  <c r="G711"/>
  <c r="H711" s="1"/>
  <c r="F712"/>
  <c r="G712"/>
  <c r="H712" s="1"/>
  <c r="F713"/>
  <c r="G713"/>
  <c r="H713" s="1"/>
  <c r="F714"/>
  <c r="G714"/>
  <c r="H714" s="1"/>
  <c r="F715"/>
  <c r="G715"/>
  <c r="H715" s="1"/>
  <c r="F716"/>
  <c r="G716"/>
  <c r="H716" s="1"/>
  <c r="F717"/>
  <c r="G717"/>
  <c r="H717" s="1"/>
  <c r="F718"/>
  <c r="G718"/>
  <c r="H718" s="1"/>
  <c r="F719"/>
  <c r="G719"/>
  <c r="H719" s="1"/>
  <c r="F720"/>
  <c r="G720"/>
  <c r="H720" s="1"/>
  <c r="F721"/>
  <c r="G721"/>
  <c r="H721" s="1"/>
  <c r="F722"/>
  <c r="G722"/>
  <c r="H722" s="1"/>
  <c r="F723"/>
  <c r="G723"/>
  <c r="H723" s="1"/>
  <c r="F724"/>
  <c r="G724"/>
  <c r="H724" s="1"/>
  <c r="F725"/>
  <c r="G725"/>
  <c r="H725" s="1"/>
  <c r="F726"/>
  <c r="G726"/>
  <c r="H726" s="1"/>
  <c r="F727"/>
  <c r="G727"/>
  <c r="H727" s="1"/>
  <c r="F728"/>
  <c r="G728"/>
  <c r="H728" s="1"/>
  <c r="F729"/>
  <c r="G729"/>
  <c r="H729" s="1"/>
  <c r="F730"/>
  <c r="G730"/>
  <c r="H730" s="1"/>
  <c r="F731"/>
  <c r="G731"/>
  <c r="H731" s="1"/>
  <c r="F732"/>
  <c r="G732"/>
  <c r="H732" s="1"/>
  <c r="F733"/>
  <c r="G733"/>
  <c r="H733" s="1"/>
  <c r="F734"/>
  <c r="G734"/>
  <c r="H734" s="1"/>
  <c r="F735"/>
  <c r="G735"/>
  <c r="H735" s="1"/>
  <c r="F736"/>
  <c r="G736"/>
  <c r="H736" s="1"/>
  <c r="F737"/>
  <c r="G737"/>
  <c r="H737" s="1"/>
  <c r="F738"/>
  <c r="G738"/>
  <c r="H738" s="1"/>
  <c r="F739"/>
  <c r="G739"/>
  <c r="H739" s="1"/>
  <c r="F740"/>
  <c r="G740"/>
  <c r="H740" s="1"/>
  <c r="F741"/>
  <c r="G741"/>
  <c r="H741" s="1"/>
  <c r="F742"/>
  <c r="G742"/>
  <c r="H742" s="1"/>
  <c r="F743"/>
  <c r="G743"/>
  <c r="H743" s="1"/>
  <c r="F744"/>
  <c r="G744"/>
  <c r="H744" s="1"/>
  <c r="F745"/>
  <c r="G745"/>
  <c r="H745" s="1"/>
  <c r="F746"/>
  <c r="G746"/>
  <c r="H746" s="1"/>
  <c r="F747"/>
  <c r="G747"/>
  <c r="H747" s="1"/>
  <c r="F748"/>
  <c r="G748"/>
  <c r="H748" s="1"/>
  <c r="F749"/>
  <c r="G749"/>
  <c r="H749" s="1"/>
  <c r="F750"/>
  <c r="G750"/>
  <c r="H750" s="1"/>
  <c r="F751"/>
  <c r="G751"/>
  <c r="H751" s="1"/>
  <c r="F752"/>
  <c r="G752"/>
  <c r="H752" s="1"/>
  <c r="F753"/>
  <c r="G753"/>
  <c r="H753" s="1"/>
  <c r="F754"/>
  <c r="G754"/>
  <c r="H754" s="1"/>
  <c r="F755"/>
  <c r="G755"/>
  <c r="H755" s="1"/>
  <c r="F756"/>
  <c r="G756"/>
  <c r="H756" s="1"/>
  <c r="F757"/>
  <c r="G757"/>
  <c r="H757" s="1"/>
  <c r="F758"/>
  <c r="G758"/>
  <c r="H758" s="1"/>
  <c r="F759"/>
  <c r="G759"/>
  <c r="H759" s="1"/>
  <c r="F760"/>
  <c r="G760"/>
  <c r="H760" s="1"/>
  <c r="F761"/>
  <c r="G761"/>
  <c r="H761" s="1"/>
  <c r="F762"/>
  <c r="G762"/>
  <c r="H762" s="1"/>
  <c r="F763"/>
  <c r="G763"/>
  <c r="H763" s="1"/>
  <c r="F764"/>
  <c r="G764"/>
  <c r="H764" s="1"/>
  <c r="F765"/>
  <c r="G765"/>
  <c r="H765" s="1"/>
  <c r="F766"/>
  <c r="G766"/>
  <c r="H766" s="1"/>
  <c r="F767"/>
  <c r="G767"/>
  <c r="H767" s="1"/>
  <c r="F768"/>
  <c r="G768"/>
  <c r="H768" s="1"/>
  <c r="F769"/>
  <c r="G769"/>
  <c r="H769" s="1"/>
  <c r="F770"/>
  <c r="G770"/>
  <c r="H770" s="1"/>
  <c r="F771"/>
  <c r="G771"/>
  <c r="H771" s="1"/>
  <c r="F772"/>
  <c r="G772"/>
  <c r="H772" s="1"/>
  <c r="F773"/>
  <c r="G773"/>
  <c r="H773" s="1"/>
  <c r="F774"/>
  <c r="G774"/>
  <c r="H774" s="1"/>
  <c r="F775"/>
  <c r="G775"/>
  <c r="H775" s="1"/>
  <c r="F776"/>
  <c r="G776"/>
  <c r="H776" s="1"/>
  <c r="F777"/>
  <c r="G777"/>
  <c r="H777" s="1"/>
  <c r="F778"/>
  <c r="G778"/>
  <c r="H778" s="1"/>
  <c r="F779"/>
  <c r="G779"/>
  <c r="H779" s="1"/>
  <c r="F780"/>
  <c r="G780"/>
  <c r="H780" s="1"/>
  <c r="F781"/>
  <c r="G781"/>
  <c r="H781" s="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 s="1"/>
  <c r="F788"/>
  <c r="G788"/>
  <c r="H788" s="1"/>
  <c r="F789"/>
  <c r="G789"/>
  <c r="H789" s="1"/>
  <c r="F790"/>
  <c r="G790"/>
  <c r="H790" s="1"/>
  <c r="F791"/>
  <c r="G791"/>
  <c r="H791" s="1"/>
  <c r="F792"/>
  <c r="G792"/>
  <c r="H792" s="1"/>
  <c r="F793"/>
  <c r="G793"/>
  <c r="H793" s="1"/>
  <c r="F794"/>
  <c r="G794"/>
  <c r="H794" s="1"/>
  <c r="F795"/>
  <c r="G795"/>
  <c r="H795" s="1"/>
  <c r="F796"/>
  <c r="G796"/>
  <c r="H796" s="1"/>
  <c r="F797"/>
  <c r="G797"/>
  <c r="H797" s="1"/>
  <c r="F798"/>
  <c r="G798"/>
  <c r="H798" s="1"/>
  <c r="F799"/>
  <c r="G799"/>
  <c r="H799" s="1"/>
  <c r="F800"/>
  <c r="G800"/>
  <c r="H800" s="1"/>
  <c r="F801"/>
  <c r="G801"/>
  <c r="H801" s="1"/>
  <c r="F802"/>
  <c r="G802"/>
  <c r="H802" s="1"/>
  <c r="F803"/>
  <c r="G803"/>
  <c r="H803" s="1"/>
  <c r="F804"/>
  <c r="G804"/>
  <c r="H804" s="1"/>
  <c r="F805"/>
  <c r="G805"/>
  <c r="H805" s="1"/>
  <c r="F806"/>
  <c r="G806"/>
  <c r="H806" s="1"/>
  <c r="F807"/>
  <c r="G807"/>
  <c r="H807" s="1"/>
  <c r="F808"/>
  <c r="G808"/>
  <c r="H808" s="1"/>
  <c r="F809"/>
  <c r="G809"/>
  <c r="H809" s="1"/>
  <c r="F810"/>
  <c r="G810"/>
  <c r="H810" s="1"/>
  <c r="F811"/>
  <c r="G811"/>
  <c r="H811" s="1"/>
  <c r="F812"/>
  <c r="G812"/>
  <c r="H812" s="1"/>
  <c r="F813"/>
  <c r="G813"/>
  <c r="H813" s="1"/>
  <c r="F814"/>
  <c r="G814"/>
  <c r="H814" s="1"/>
  <c r="F815"/>
  <c r="G815"/>
  <c r="H815" s="1"/>
  <c r="F816"/>
  <c r="G816"/>
  <c r="H816" s="1"/>
  <c r="F817"/>
  <c r="G817"/>
  <c r="H817" s="1"/>
  <c r="F818"/>
  <c r="G818"/>
  <c r="H818" s="1"/>
  <c r="F819"/>
  <c r="G819"/>
  <c r="H819" s="1"/>
  <c r="F820"/>
  <c r="G820"/>
  <c r="H820" s="1"/>
  <c r="F821"/>
  <c r="G821"/>
  <c r="H821" s="1"/>
  <c r="F822"/>
  <c r="G822"/>
  <c r="H822" s="1"/>
  <c r="F823"/>
  <c r="G823"/>
  <c r="H823" s="1"/>
  <c r="F824"/>
  <c r="G824"/>
  <c r="H824" s="1"/>
  <c r="F825"/>
  <c r="G825"/>
  <c r="H825" s="1"/>
  <c r="F826"/>
  <c r="G826"/>
  <c r="H826" s="1"/>
  <c r="F827"/>
  <c r="G827"/>
  <c r="H827" s="1"/>
  <c r="F828"/>
  <c r="G828"/>
  <c r="H828" s="1"/>
  <c r="F829"/>
  <c r="G829"/>
  <c r="H829" s="1"/>
  <c r="F830"/>
  <c r="G830"/>
  <c r="H830" s="1"/>
  <c r="F831"/>
  <c r="G831"/>
  <c r="H831" s="1"/>
  <c r="F832"/>
  <c r="G832"/>
  <c r="H832" s="1"/>
  <c r="F833"/>
  <c r="G833"/>
  <c r="H833" s="1"/>
  <c r="F834"/>
  <c r="G834"/>
  <c r="H834" s="1"/>
  <c r="F835"/>
  <c r="G835"/>
  <c r="H835" s="1"/>
  <c r="F836"/>
  <c r="G836"/>
  <c r="H836" s="1"/>
  <c r="F837"/>
  <c r="G837"/>
  <c r="H837" s="1"/>
  <c r="F838"/>
  <c r="G838"/>
  <c r="H838" s="1"/>
  <c r="F839"/>
  <c r="G839"/>
  <c r="H839" s="1"/>
  <c r="F840"/>
  <c r="G840"/>
  <c r="H840" s="1"/>
  <c r="F841"/>
  <c r="G841"/>
  <c r="H841" s="1"/>
  <c r="F842"/>
  <c r="G842"/>
  <c r="H842" s="1"/>
  <c r="F843"/>
  <c r="G843"/>
  <c r="H843" s="1"/>
  <c r="F844"/>
  <c r="G844"/>
  <c r="H844" s="1"/>
  <c r="F845"/>
  <c r="G845"/>
  <c r="H845" s="1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 s="1"/>
  <c r="F852"/>
  <c r="G852"/>
  <c r="H852" s="1"/>
  <c r="F853"/>
  <c r="G853"/>
  <c r="H853" s="1"/>
  <c r="F854"/>
  <c r="G854"/>
  <c r="H854" s="1"/>
  <c r="F855"/>
  <c r="G855"/>
  <c r="H855" s="1"/>
  <c r="F856"/>
  <c r="G856"/>
  <c r="H856" s="1"/>
  <c r="F857"/>
  <c r="G857"/>
  <c r="H857" s="1"/>
  <c r="F858"/>
  <c r="G858"/>
  <c r="H858" s="1"/>
  <c r="F859"/>
  <c r="G859"/>
  <c r="H859" s="1"/>
  <c r="F860"/>
  <c r="G860"/>
  <c r="H860" s="1"/>
  <c r="F861"/>
  <c r="G861"/>
  <c r="H861" s="1"/>
  <c r="F862"/>
  <c r="G862"/>
  <c r="H862" s="1"/>
  <c r="F863"/>
  <c r="G863"/>
  <c r="H863" s="1"/>
  <c r="F864"/>
  <c r="G864"/>
  <c r="H864" s="1"/>
  <c r="F865"/>
  <c r="G865"/>
  <c r="H865" s="1"/>
  <c r="F866"/>
  <c r="G866"/>
  <c r="H866" s="1"/>
  <c r="F867"/>
  <c r="G867"/>
  <c r="H867" s="1"/>
  <c r="F868"/>
  <c r="G868"/>
  <c r="H868" s="1"/>
  <c r="F869"/>
  <c r="G869"/>
  <c r="H869" s="1"/>
  <c r="F870"/>
  <c r="G870"/>
  <c r="H870" s="1"/>
  <c r="F871"/>
  <c r="G871"/>
  <c r="H871" s="1"/>
  <c r="F872"/>
  <c r="G872"/>
  <c r="H872" s="1"/>
  <c r="F873"/>
  <c r="G873"/>
  <c r="H873" s="1"/>
  <c r="F874"/>
  <c r="G874"/>
  <c r="H874" s="1"/>
  <c r="F875"/>
  <c r="G875"/>
  <c r="H875" s="1"/>
  <c r="F876"/>
  <c r="G876"/>
  <c r="H876" s="1"/>
  <c r="F877"/>
  <c r="G877"/>
  <c r="H877" s="1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 s="1"/>
  <c r="F884"/>
  <c r="G884"/>
  <c r="H884" s="1"/>
  <c r="F885"/>
  <c r="G885"/>
  <c r="H885" s="1"/>
  <c r="F886"/>
  <c r="G886"/>
  <c r="H886" s="1"/>
  <c r="F887"/>
  <c r="G887"/>
  <c r="H887" s="1"/>
  <c r="F888"/>
  <c r="G888"/>
  <c r="H888" s="1"/>
  <c r="F889"/>
  <c r="G889"/>
  <c r="H889" s="1"/>
  <c r="F890"/>
  <c r="G890"/>
  <c r="H890" s="1"/>
  <c r="F891"/>
  <c r="G891"/>
  <c r="H891" s="1"/>
  <c r="F892"/>
  <c r="G892"/>
  <c r="H892" s="1"/>
  <c r="F893"/>
  <c r="G893"/>
  <c r="H893" s="1"/>
  <c r="F894"/>
  <c r="G894"/>
  <c r="H894" s="1"/>
  <c r="F895"/>
  <c r="G895"/>
  <c r="H895" s="1"/>
  <c r="F896"/>
  <c r="G896"/>
  <c r="H896" s="1"/>
  <c r="F897"/>
  <c r="G897"/>
  <c r="H897" s="1"/>
  <c r="F898"/>
  <c r="G898"/>
  <c r="H898" s="1"/>
  <c r="F899"/>
  <c r="G899"/>
  <c r="H899" s="1"/>
  <c r="F900"/>
  <c r="G900"/>
  <c r="H900" s="1"/>
  <c r="F901"/>
  <c r="G901"/>
  <c r="H901" s="1"/>
  <c r="F902"/>
  <c r="G902"/>
  <c r="H902" s="1"/>
  <c r="F903"/>
  <c r="G903"/>
  <c r="H903" s="1"/>
  <c r="F904"/>
  <c r="G904"/>
  <c r="H904" s="1"/>
  <c r="F905"/>
  <c r="G905"/>
  <c r="H905" s="1"/>
  <c r="F906"/>
  <c r="G906"/>
  <c r="H906" s="1"/>
  <c r="F907"/>
  <c r="G907"/>
  <c r="H907" s="1"/>
  <c r="F908"/>
  <c r="G908"/>
  <c r="H908" s="1"/>
  <c r="F909"/>
  <c r="G909"/>
  <c r="H909" s="1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 s="1"/>
  <c r="F916"/>
  <c r="G916"/>
  <c r="H916" s="1"/>
  <c r="F917"/>
  <c r="G917"/>
  <c r="H917" s="1"/>
  <c r="F918"/>
  <c r="G918"/>
  <c r="H918" s="1"/>
  <c r="F919"/>
  <c r="G919"/>
  <c r="H919" s="1"/>
  <c r="F920"/>
  <c r="G920"/>
  <c r="H920" s="1"/>
  <c r="F921"/>
  <c r="G921"/>
  <c r="H921" s="1"/>
  <c r="F922"/>
  <c r="G922"/>
  <c r="H922" s="1"/>
  <c r="F923"/>
  <c r="G923"/>
  <c r="H923" s="1"/>
  <c r="F924"/>
  <c r="G924"/>
  <c r="H924" s="1"/>
  <c r="F925"/>
  <c r="G925"/>
  <c r="H925" s="1"/>
  <c r="F926"/>
  <c r="G926"/>
  <c r="H926" s="1"/>
  <c r="F927"/>
  <c r="G927"/>
  <c r="H927" s="1"/>
  <c r="F928"/>
  <c r="G928"/>
  <c r="H928" s="1"/>
  <c r="F929"/>
  <c r="G929"/>
  <c r="H929" s="1"/>
  <c r="F930"/>
  <c r="G930"/>
  <c r="H930" s="1"/>
  <c r="F931"/>
  <c r="G931"/>
  <c r="H931" s="1"/>
  <c r="F932"/>
  <c r="G932"/>
  <c r="H932" s="1"/>
  <c r="F933"/>
  <c r="G933"/>
  <c r="H933" s="1"/>
  <c r="F934"/>
  <c r="G934"/>
  <c r="H934" s="1"/>
  <c r="F935"/>
  <c r="G935"/>
  <c r="H935" s="1"/>
  <c r="F936"/>
  <c r="G936"/>
  <c r="H936" s="1"/>
  <c r="F937"/>
  <c r="G937"/>
  <c r="H937" s="1"/>
  <c r="F938"/>
  <c r="G938"/>
  <c r="H938" s="1"/>
  <c r="F939"/>
  <c r="G939"/>
  <c r="H939" s="1"/>
  <c r="F940"/>
  <c r="G940"/>
  <c r="H940" s="1"/>
  <c r="F941"/>
  <c r="G941"/>
  <c r="H941" s="1"/>
  <c r="F942"/>
  <c r="G942"/>
  <c r="H942" s="1"/>
  <c r="F943"/>
  <c r="G943"/>
  <c r="H943" s="1"/>
  <c r="F944"/>
  <c r="G944"/>
  <c r="H944" s="1"/>
  <c r="F945"/>
  <c r="G945"/>
  <c r="H945" s="1"/>
  <c r="F946"/>
  <c r="G946"/>
  <c r="H946" s="1"/>
  <c r="F947"/>
  <c r="G947"/>
  <c r="H947" s="1"/>
  <c r="F948"/>
  <c r="G948"/>
  <c r="H948" s="1"/>
  <c r="F949"/>
  <c r="G949"/>
  <c r="H949" s="1"/>
  <c r="F950"/>
  <c r="G950"/>
  <c r="H950" s="1"/>
  <c r="F951"/>
  <c r="G951"/>
  <c r="H951" s="1"/>
  <c r="F952"/>
  <c r="G952"/>
  <c r="H952" s="1"/>
  <c r="F953"/>
  <c r="G953"/>
  <c r="H953" s="1"/>
  <c r="F954"/>
  <c r="G954"/>
  <c r="H954" s="1"/>
  <c r="F955"/>
  <c r="G955"/>
  <c r="H955" s="1"/>
  <c r="F956"/>
  <c r="G956"/>
  <c r="H956" s="1"/>
  <c r="F957"/>
  <c r="G957"/>
  <c r="H957" s="1"/>
  <c r="F958"/>
  <c r="G958"/>
  <c r="H958" s="1"/>
  <c r="F959"/>
  <c r="G959"/>
  <c r="H959" s="1"/>
  <c r="F960"/>
  <c r="G960"/>
  <c r="H960" s="1"/>
  <c r="F961"/>
  <c r="G961"/>
  <c r="H961" s="1"/>
  <c r="F962"/>
  <c r="G962"/>
  <c r="H962" s="1"/>
  <c r="F963"/>
  <c r="G963"/>
  <c r="H963" s="1"/>
  <c r="F964"/>
  <c r="G964"/>
  <c r="H964" s="1"/>
  <c r="F965"/>
  <c r="G965"/>
  <c r="H965" s="1"/>
  <c r="F966"/>
  <c r="G966"/>
  <c r="H966" s="1"/>
  <c r="F967"/>
  <c r="G967"/>
  <c r="H967" s="1"/>
  <c r="F968"/>
  <c r="G968"/>
  <c r="H968" s="1"/>
  <c r="F969"/>
  <c r="G969"/>
  <c r="H969" s="1"/>
  <c r="F970"/>
  <c r="G970"/>
  <c r="H970" s="1"/>
  <c r="F971"/>
  <c r="G971"/>
  <c r="H971" s="1"/>
  <c r="F972"/>
  <c r="G972"/>
  <c r="H972" s="1"/>
  <c r="F973"/>
  <c r="G973"/>
  <c r="H973" s="1"/>
  <c r="F974"/>
  <c r="G974"/>
  <c r="H974" s="1"/>
  <c r="F975"/>
  <c r="G975"/>
  <c r="H975" s="1"/>
  <c r="F976"/>
  <c r="G976"/>
  <c r="H976" s="1"/>
  <c r="F977"/>
  <c r="G977"/>
  <c r="H977" s="1"/>
  <c r="F978"/>
  <c r="G978"/>
  <c r="H978" s="1"/>
  <c r="F979"/>
  <c r="G979"/>
  <c r="H979" s="1"/>
  <c r="F980"/>
  <c r="G980"/>
  <c r="H980" s="1"/>
  <c r="F981"/>
  <c r="G981"/>
  <c r="H981" s="1"/>
  <c r="F982"/>
  <c r="G982"/>
  <c r="H982" s="1"/>
  <c r="F983"/>
  <c r="G983"/>
  <c r="H983" s="1"/>
  <c r="F984"/>
  <c r="G984"/>
  <c r="H984" s="1"/>
  <c r="F985"/>
  <c r="G985"/>
  <c r="H985" s="1"/>
  <c r="F986"/>
  <c r="G986"/>
  <c r="H986" s="1"/>
  <c r="F987"/>
  <c r="G987"/>
  <c r="H987" s="1"/>
  <c r="F988"/>
  <c r="G988"/>
  <c r="H988" s="1"/>
  <c r="F989"/>
  <c r="G989"/>
  <c r="H989" s="1"/>
  <c r="F990"/>
  <c r="G990"/>
  <c r="H990" s="1"/>
  <c r="F991"/>
  <c r="G991"/>
  <c r="H991" s="1"/>
  <c r="F992"/>
  <c r="G992"/>
  <c r="H992" s="1"/>
  <c r="F993"/>
  <c r="G993"/>
  <c r="H993" s="1"/>
  <c r="F994"/>
  <c r="G994"/>
  <c r="H994" s="1"/>
  <c r="F995"/>
  <c r="G995"/>
  <c r="H995" s="1"/>
  <c r="F996"/>
  <c r="G996"/>
  <c r="H996" s="1"/>
  <c r="F997"/>
  <c r="G997"/>
  <c r="H997" s="1"/>
  <c r="F998"/>
  <c r="G998"/>
  <c r="H998" s="1"/>
  <c r="F999"/>
  <c r="G999"/>
  <c r="H999" s="1"/>
  <c r="F1000"/>
  <c r="G1000"/>
  <c r="H1000" s="1"/>
  <c r="F1001"/>
  <c r="G1001"/>
  <c r="H1001" s="1"/>
  <c r="F1002"/>
  <c r="G1002"/>
  <c r="H1002" s="1"/>
  <c r="F1003"/>
  <c r="G1003"/>
  <c r="H1003" s="1"/>
  <c r="F1004"/>
  <c r="G1004"/>
  <c r="H1004" s="1"/>
  <c r="F1005"/>
  <c r="G1005"/>
  <c r="H1005" s="1"/>
  <c r="F1006"/>
  <c r="G1006"/>
  <c r="H1006" s="1"/>
  <c r="F1007"/>
  <c r="G1007"/>
  <c r="H1007" s="1"/>
  <c r="F1008"/>
  <c r="G1008"/>
  <c r="H1008" s="1"/>
  <c r="F1009"/>
  <c r="G1009"/>
  <c r="H1009" s="1"/>
  <c r="F1010"/>
  <c r="G1010"/>
  <c r="H1010" s="1"/>
  <c r="F1011"/>
  <c r="G1011"/>
  <c r="H1011" s="1"/>
  <c r="F1012"/>
  <c r="G1012"/>
  <c r="H1012" s="1"/>
  <c r="F1013"/>
  <c r="G1013"/>
  <c r="H1013" s="1"/>
  <c r="F1014"/>
  <c r="G1014"/>
  <c r="H1014" s="1"/>
  <c r="F1015"/>
  <c r="G1015"/>
  <c r="H1015" s="1"/>
  <c r="F1016"/>
  <c r="G1016"/>
  <c r="H1016" s="1"/>
  <c r="F1017"/>
  <c r="G1017"/>
  <c r="H1017" s="1"/>
  <c r="F1018"/>
  <c r="G1018"/>
  <c r="H1018" s="1"/>
  <c r="F1019"/>
  <c r="G1019"/>
  <c r="H1019" s="1"/>
  <c r="F1020"/>
  <c r="G1020"/>
  <c r="H1020" s="1"/>
  <c r="F1021"/>
  <c r="G1021"/>
  <c r="H1021" s="1"/>
  <c r="F1022"/>
  <c r="G1022"/>
  <c r="H1022" s="1"/>
  <c r="F1023"/>
  <c r="G1023"/>
  <c r="H1023" s="1"/>
  <c r="F1024"/>
  <c r="G1024"/>
  <c r="H1024" s="1"/>
  <c r="F1025"/>
  <c r="G1025"/>
  <c r="H1025" s="1"/>
  <c r="F1026"/>
  <c r="G1026"/>
  <c r="H1026" s="1"/>
  <c r="F1027"/>
  <c r="G1027"/>
  <c r="H1027" s="1"/>
  <c r="F1028"/>
  <c r="G1028"/>
  <c r="H1028" s="1"/>
  <c r="F1029"/>
  <c r="G1029"/>
  <c r="H1029" s="1"/>
  <c r="F1030"/>
  <c r="G1030"/>
  <c r="H1030" s="1"/>
  <c r="F1031"/>
  <c r="G1031"/>
  <c r="H1031" s="1"/>
  <c r="F1032"/>
  <c r="G1032"/>
  <c r="H1032" s="1"/>
  <c r="F1033"/>
  <c r="G1033"/>
  <c r="H1033" s="1"/>
  <c r="F1034"/>
  <c r="G1034"/>
  <c r="H1034" s="1"/>
  <c r="F1035"/>
  <c r="G1035"/>
  <c r="H1035" s="1"/>
  <c r="F1036"/>
  <c r="G1036"/>
  <c r="H1036" s="1"/>
  <c r="F1037"/>
  <c r="G1037"/>
  <c r="H1037" s="1"/>
  <c r="F1038"/>
  <c r="G1038"/>
  <c r="H1038" s="1"/>
  <c r="F1039"/>
  <c r="G1039"/>
  <c r="H1039" s="1"/>
  <c r="F1040"/>
  <c r="G1040"/>
  <c r="H1040" s="1"/>
  <c r="F1041"/>
  <c r="G1041"/>
  <c r="H1041" s="1"/>
  <c r="F1042"/>
  <c r="G1042"/>
  <c r="H1042" s="1"/>
  <c r="F1043"/>
  <c r="G1043"/>
  <c r="H1043" s="1"/>
  <c r="F1044"/>
  <c r="G1044"/>
  <c r="H1044" s="1"/>
  <c r="F1045"/>
  <c r="G1045"/>
  <c r="H1045" s="1"/>
  <c r="F1046"/>
  <c r="G1046"/>
  <c r="H1046" s="1"/>
  <c r="F1047"/>
  <c r="G1047"/>
  <c r="H1047" s="1"/>
  <c r="F1048"/>
  <c r="G1048"/>
  <c r="H1048" s="1"/>
  <c r="F1049"/>
  <c r="G1049"/>
  <c r="H1049" s="1"/>
  <c r="F1050"/>
  <c r="G1050"/>
  <c r="H1050" s="1"/>
  <c r="F1051"/>
  <c r="G1051"/>
  <c r="H1051" s="1"/>
  <c r="F1052"/>
  <c r="G1052"/>
  <c r="H1052" s="1"/>
  <c r="F1053"/>
  <c r="G1053"/>
  <c r="H1053" s="1"/>
  <c r="F1054"/>
  <c r="G1054"/>
  <c r="H1054" s="1"/>
  <c r="F1055"/>
  <c r="G1055"/>
  <c r="H1055" s="1"/>
  <c r="F1056"/>
  <c r="G1056"/>
  <c r="H1056" s="1"/>
  <c r="F1057"/>
  <c r="G1057"/>
  <c r="H1057" s="1"/>
  <c r="F1058"/>
  <c r="G1058"/>
  <c r="H1058" s="1"/>
  <c r="F1059"/>
  <c r="G1059"/>
  <c r="H1059" s="1"/>
  <c r="F1060"/>
  <c r="G1060"/>
  <c r="H1060" s="1"/>
  <c r="F1061"/>
  <c r="G1061"/>
  <c r="H1061" s="1"/>
  <c r="F1062"/>
  <c r="G1062"/>
  <c r="H1062" s="1"/>
  <c r="F1063"/>
  <c r="G1063"/>
  <c r="H1063" s="1"/>
  <c r="F1064"/>
  <c r="G1064"/>
  <c r="H1064" s="1"/>
  <c r="F1065"/>
  <c r="G1065"/>
  <c r="H1065" s="1"/>
  <c r="F1066"/>
  <c r="G1066"/>
  <c r="H1066" s="1"/>
  <c r="F1067"/>
  <c r="G1067"/>
  <c r="H1067" s="1"/>
  <c r="F1068"/>
  <c r="G1068"/>
  <c r="H1068" s="1"/>
  <c r="F1069"/>
  <c r="G1069"/>
  <c r="H1069" s="1"/>
  <c r="F1070"/>
  <c r="G1070"/>
  <c r="H1070" s="1"/>
  <c r="F1071"/>
  <c r="G1071"/>
  <c r="H1071" s="1"/>
  <c r="F1072"/>
  <c r="G1072"/>
  <c r="H1072" s="1"/>
  <c r="F1073"/>
  <c r="G1073"/>
  <c r="H1073" s="1"/>
  <c r="F1074"/>
  <c r="G1074"/>
  <c r="H1074" s="1"/>
  <c r="F1075"/>
  <c r="G1075"/>
  <c r="H1075" s="1"/>
  <c r="F1076"/>
  <c r="G1076"/>
  <c r="H1076" s="1"/>
  <c r="F1077"/>
  <c r="G1077"/>
  <c r="H1077" s="1"/>
  <c r="F1078"/>
  <c r="G1078"/>
  <c r="H1078" s="1"/>
  <c r="F1079"/>
  <c r="G1079"/>
  <c r="H1079" s="1"/>
  <c r="F1080"/>
  <c r="G1080"/>
  <c r="H1080" s="1"/>
  <c r="F1081"/>
  <c r="G1081"/>
  <c r="H1081" s="1"/>
  <c r="F1082"/>
  <c r="G1082"/>
  <c r="H1082" s="1"/>
  <c r="F1083"/>
  <c r="G1083"/>
  <c r="H1083" s="1"/>
  <c r="F1084"/>
  <c r="G1084"/>
  <c r="H1084" s="1"/>
  <c r="F1085"/>
  <c r="G1085"/>
  <c r="H1085" s="1"/>
  <c r="F1086"/>
  <c r="G1086"/>
  <c r="H1086" s="1"/>
  <c r="F1087"/>
  <c r="G1087"/>
  <c r="H1087" s="1"/>
  <c r="F1088"/>
  <c r="G1088"/>
  <c r="H1088" s="1"/>
  <c r="F1089"/>
  <c r="G1089"/>
  <c r="H1089" s="1"/>
  <c r="F1090"/>
  <c r="G1090"/>
  <c r="H1090" s="1"/>
  <c r="F1091"/>
  <c r="G1091"/>
  <c r="H1091" s="1"/>
  <c r="F1092"/>
  <c r="G1092"/>
  <c r="H1092" s="1"/>
  <c r="F1093"/>
  <c r="G1093"/>
  <c r="H1093" s="1"/>
  <c r="F1094"/>
  <c r="G1094"/>
  <c r="H1094" s="1"/>
  <c r="F1095"/>
  <c r="G1095"/>
  <c r="H1095" s="1"/>
  <c r="F1096"/>
  <c r="G1096"/>
  <c r="H1096" s="1"/>
  <c r="F1097"/>
  <c r="G1097"/>
  <c r="H1097" s="1"/>
  <c r="F1098"/>
  <c r="G1098"/>
  <c r="H1098" s="1"/>
  <c r="F1099"/>
  <c r="G1099"/>
  <c r="H1099" s="1"/>
  <c r="F1100"/>
  <c r="G1100"/>
  <c r="H1100" s="1"/>
  <c r="F1101"/>
  <c r="G1101"/>
  <c r="H1101" s="1"/>
  <c r="F1102"/>
  <c r="G1102"/>
  <c r="H1102" s="1"/>
  <c r="F1103"/>
  <c r="G1103"/>
  <c r="H1103" s="1"/>
  <c r="F1104"/>
  <c r="G1104"/>
  <c r="H1104" s="1"/>
  <c r="F1105"/>
  <c r="G1105"/>
  <c r="H1105" s="1"/>
  <c r="F1106"/>
  <c r="G1106"/>
  <c r="H1106" s="1"/>
  <c r="F1107"/>
  <c r="G1107"/>
  <c r="H1107" s="1"/>
  <c r="F1108"/>
  <c r="G1108"/>
  <c r="H1108" s="1"/>
  <c r="F1109"/>
  <c r="G1109"/>
  <c r="H1109" s="1"/>
  <c r="F1110"/>
  <c r="G1110"/>
  <c r="H1110" s="1"/>
  <c r="F1111"/>
  <c r="G1111"/>
  <c r="H1111" s="1"/>
  <c r="F1112"/>
  <c r="G1112"/>
  <c r="H1112" s="1"/>
  <c r="F1113"/>
  <c r="G1113"/>
  <c r="H1113" s="1"/>
  <c r="F1114"/>
  <c r="G1114"/>
  <c r="H1114" s="1"/>
  <c r="F1115"/>
  <c r="G1115"/>
  <c r="H1115" s="1"/>
  <c r="F1116"/>
  <c r="G1116"/>
  <c r="H1116" s="1"/>
  <c r="F1117"/>
  <c r="G1117"/>
  <c r="H1117" s="1"/>
  <c r="F1118"/>
  <c r="G1118"/>
  <c r="H1118" s="1"/>
  <c r="F1119"/>
  <c r="G1119"/>
  <c r="H1119" s="1"/>
  <c r="F1120"/>
  <c r="G1120"/>
  <c r="H1120" s="1"/>
  <c r="F1121"/>
  <c r="G1121"/>
  <c r="H1121" s="1"/>
  <c r="F1122"/>
  <c r="G1122"/>
  <c r="H1122" s="1"/>
  <c r="F1123"/>
  <c r="G1123"/>
  <c r="H1123" s="1"/>
  <c r="F1124"/>
  <c r="G1124"/>
  <c r="H1124" s="1"/>
  <c r="F1125"/>
  <c r="G1125"/>
  <c r="H1125" s="1"/>
  <c r="A6" i="16" l="1"/>
  <c r="E5"/>
  <c r="C5"/>
  <c r="A7" i="15"/>
  <c r="C6"/>
  <c r="E6"/>
  <c r="C6" i="16" l="1"/>
  <c r="E6"/>
  <c r="A7"/>
  <c r="A8" i="15"/>
  <c r="C7"/>
  <c r="E7"/>
  <c r="A8" i="16" l="1"/>
  <c r="E7"/>
  <c r="C7"/>
  <c r="A9" i="15"/>
  <c r="C8"/>
  <c r="E8"/>
  <c r="A9" i="16" l="1"/>
  <c r="E8"/>
  <c r="C8"/>
  <c r="C9" i="15"/>
  <c r="E9"/>
  <c r="E9" i="16" l="1"/>
  <c r="C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<sst xmlns="http://schemas.openxmlformats.org/spreadsheetml/2006/main" count="43" uniqueCount="13">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</sst>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7"/>
          <c:y val="0.16639477977161488"/>
          <c:w val="0.79134295227524976"/>
          <c:h val="0.65579119086460502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25"/>
            <c:marker>
              <c:symbol val="diamond"/>
              <c:size val="8"/>
            </c:marker>
          </c:dPt>
          <c:dPt>
            <c:idx val="35"/>
            <c:marker>
              <c:symbol val="diamond"/>
              <c:size val="8"/>
            </c:marker>
          </c:dPt>
          <c:dLbls>
            <c:dLbl>
              <c:idx val="0"/>
              <c:layout>
                <c:manualLayout>
                  <c:x val="-7.4074074074073973E-3"/>
                  <c:y val="-3.050108932461874E-2"/>
                </c:manualLayout>
              </c:layout>
              <c:showVal val="1"/>
            </c:dLbl>
            <c:dLbl>
              <c:idx val="25"/>
              <c:layout>
                <c:manualLayout>
                  <c:x val="-7.2592592592592597E-2"/>
                  <c:y val="-2.3965141612200435E-2"/>
                </c:manualLayout>
              </c:layout>
              <c:showVal val="1"/>
            </c:dLbl>
            <c:dLbl>
              <c:idx val="35"/>
              <c:layout>
                <c:manualLayout>
                  <c:x val="-7.5555555555555556E-2"/>
                  <c:y val="1.0893246187363832E-2"/>
                </c:manualLayout>
              </c:layout>
              <c:showVal val="1"/>
            </c:dLbl>
            <c:delete val="1"/>
          </c:dLbls>
          <c:xVal>
            <c:numRef>
              <c:f>'Peak data'!$D$3:$D$1679</c:f>
              <c:numCache>
                <c:formatCode>General</c:formatCode>
                <c:ptCount val="1663"/>
                <c:pt idx="0">
                  <c:v>35</c:v>
                </c:pt>
                <c:pt idx="1">
                  <c:v>40</c:v>
                </c:pt>
                <c:pt idx="2">
                  <c:v>42</c:v>
                </c:pt>
                <c:pt idx="3">
                  <c:v>44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52</c:v>
                </c:pt>
                <c:pt idx="8">
                  <c:v>294</c:v>
                </c:pt>
                <c:pt idx="9">
                  <c:v>573</c:v>
                </c:pt>
                <c:pt idx="10">
                  <c:v>848</c:v>
                </c:pt>
                <c:pt idx="11">
                  <c:v>1124</c:v>
                </c:pt>
                <c:pt idx="12">
                  <c:v>1392</c:v>
                </c:pt>
                <c:pt idx="13">
                  <c:v>1664</c:v>
                </c:pt>
                <c:pt idx="14">
                  <c:v>1933</c:v>
                </c:pt>
                <c:pt idx="15">
                  <c:v>2203</c:v>
                </c:pt>
                <c:pt idx="16">
                  <c:v>2472</c:v>
                </c:pt>
                <c:pt idx="17">
                  <c:v>2741</c:v>
                </c:pt>
                <c:pt idx="18">
                  <c:v>3030</c:v>
                </c:pt>
                <c:pt idx="19">
                  <c:v>3310</c:v>
                </c:pt>
                <c:pt idx="20">
                  <c:v>3592</c:v>
                </c:pt>
                <c:pt idx="21">
                  <c:v>3873</c:v>
                </c:pt>
                <c:pt idx="22">
                  <c:v>4160</c:v>
                </c:pt>
                <c:pt idx="23">
                  <c:v>4448</c:v>
                </c:pt>
                <c:pt idx="24">
                  <c:v>4743</c:v>
                </c:pt>
                <c:pt idx="25">
                  <c:v>5042</c:v>
                </c:pt>
                <c:pt idx="26">
                  <c:v>5351</c:v>
                </c:pt>
                <c:pt idx="27">
                  <c:v>5662</c:v>
                </c:pt>
                <c:pt idx="28">
                  <c:v>5968</c:v>
                </c:pt>
                <c:pt idx="29">
                  <c:v>6252</c:v>
                </c:pt>
                <c:pt idx="30">
                  <c:v>6516</c:v>
                </c:pt>
                <c:pt idx="31">
                  <c:v>6779</c:v>
                </c:pt>
                <c:pt idx="32">
                  <c:v>7000</c:v>
                </c:pt>
                <c:pt idx="33">
                  <c:v>7434</c:v>
                </c:pt>
                <c:pt idx="34">
                  <c:v>7837</c:v>
                </c:pt>
                <c:pt idx="35">
                  <c:v>8000</c:v>
                </c:pt>
              </c:numCache>
            </c:numRef>
          </c:xVal>
          <c:yVal>
            <c:numRef>
              <c:f>'Peak data'!$G$3:$G$1679</c:f>
              <c:numCache>
                <c:formatCode>0.00</c:formatCode>
                <c:ptCount val="1663"/>
                <c:pt idx="0">
                  <c:v>82.157500000000013</c:v>
                </c:pt>
                <c:pt idx="1">
                  <c:v>82.157500000000013</c:v>
                </c:pt>
                <c:pt idx="2">
                  <c:v>82.157500000000013</c:v>
                </c:pt>
                <c:pt idx="3">
                  <c:v>82.157500000000013</c:v>
                </c:pt>
                <c:pt idx="4">
                  <c:v>82.157500000000013</c:v>
                </c:pt>
                <c:pt idx="5">
                  <c:v>82.157500000000013</c:v>
                </c:pt>
                <c:pt idx="6">
                  <c:v>82.157500000000013</c:v>
                </c:pt>
                <c:pt idx="7">
                  <c:v>82.157500000000013</c:v>
                </c:pt>
                <c:pt idx="8">
                  <c:v>82.157500000000013</c:v>
                </c:pt>
                <c:pt idx="9">
                  <c:v>80.387500000000003</c:v>
                </c:pt>
                <c:pt idx="10">
                  <c:v>78.765000000000001</c:v>
                </c:pt>
                <c:pt idx="11">
                  <c:v>76.995000000000005</c:v>
                </c:pt>
                <c:pt idx="12">
                  <c:v>76.995000000000005</c:v>
                </c:pt>
                <c:pt idx="13">
                  <c:v>76.110000000000014</c:v>
                </c:pt>
                <c:pt idx="14">
                  <c:v>75.225000000000009</c:v>
                </c:pt>
                <c:pt idx="15">
                  <c:v>74.34</c:v>
                </c:pt>
                <c:pt idx="16">
                  <c:v>74.34</c:v>
                </c:pt>
                <c:pt idx="17">
                  <c:v>74.34</c:v>
                </c:pt>
                <c:pt idx="18">
                  <c:v>73.454999999999998</c:v>
                </c:pt>
                <c:pt idx="19">
                  <c:v>73.454999999999998</c:v>
                </c:pt>
                <c:pt idx="20">
                  <c:v>73.454999999999998</c:v>
                </c:pt>
                <c:pt idx="21">
                  <c:v>73.454999999999998</c:v>
                </c:pt>
                <c:pt idx="22">
                  <c:v>72.570000000000007</c:v>
                </c:pt>
                <c:pt idx="23">
                  <c:v>72.570000000000007</c:v>
                </c:pt>
                <c:pt idx="24">
                  <c:v>72.570000000000007</c:v>
                </c:pt>
                <c:pt idx="25">
                  <c:v>72.570000000000007</c:v>
                </c:pt>
                <c:pt idx="26">
                  <c:v>70.800000000000011</c:v>
                </c:pt>
                <c:pt idx="27">
                  <c:v>68.14500000000001</c:v>
                </c:pt>
                <c:pt idx="28">
                  <c:v>63.8675</c:v>
                </c:pt>
                <c:pt idx="29">
                  <c:v>59.442500000000003</c:v>
                </c:pt>
                <c:pt idx="30">
                  <c:v>54.28</c:v>
                </c:pt>
                <c:pt idx="31">
                  <c:v>49.854999999999997</c:v>
                </c:pt>
                <c:pt idx="32">
                  <c:v>46.314999999999998</c:v>
                </c:pt>
                <c:pt idx="33">
                  <c:v>39.3825</c:v>
                </c:pt>
                <c:pt idx="34">
                  <c:v>34.22</c:v>
                </c:pt>
                <c:pt idx="35">
                  <c:v>32.892500000000005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</c:numCache>
            </c:numRef>
          </c:yVal>
        </c:ser>
        <c:axId val="259338240"/>
        <c:axId val="259340544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27"/>
            <c:marker>
              <c:symbol val="circle"/>
              <c:size val="8"/>
            </c:marker>
          </c:dPt>
          <c:dPt>
            <c:idx val="35"/>
            <c:marker>
              <c:symbol val="circle"/>
              <c:size val="8"/>
            </c:marker>
          </c:dPt>
          <c:dLbls>
            <c:dLbl>
              <c:idx val="27"/>
              <c:layout>
                <c:manualLayout>
                  <c:x val="-1.3333333333333336E-2"/>
                  <c:y val="-1.525054466230937E-2"/>
                </c:manualLayout>
              </c:layout>
              <c:showVal val="1"/>
            </c:dLbl>
            <c:dLbl>
              <c:idx val="35"/>
              <c:layout>
                <c:manualLayout>
                  <c:x val="-6.8148148148148152E-2"/>
                  <c:y val="-4.1394335511982565E-2"/>
                </c:manualLayout>
              </c:layout>
              <c:showVal val="1"/>
            </c:dLbl>
            <c:delete val="1"/>
          </c:dLbls>
          <c:xVal>
            <c:numRef>
              <c:f>'Peak data'!$D$3:$D$4679</c:f>
              <c:numCache>
                <c:formatCode>General</c:formatCode>
                <c:ptCount val="4663"/>
                <c:pt idx="0">
                  <c:v>35</c:v>
                </c:pt>
                <c:pt idx="1">
                  <c:v>40</c:v>
                </c:pt>
                <c:pt idx="2">
                  <c:v>42</c:v>
                </c:pt>
                <c:pt idx="3">
                  <c:v>44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52</c:v>
                </c:pt>
                <c:pt idx="8">
                  <c:v>294</c:v>
                </c:pt>
                <c:pt idx="9">
                  <c:v>573</c:v>
                </c:pt>
                <c:pt idx="10">
                  <c:v>848</c:v>
                </c:pt>
                <c:pt idx="11">
                  <c:v>1124</c:v>
                </c:pt>
                <c:pt idx="12">
                  <c:v>1392</c:v>
                </c:pt>
                <c:pt idx="13">
                  <c:v>1664</c:v>
                </c:pt>
                <c:pt idx="14">
                  <c:v>1933</c:v>
                </c:pt>
                <c:pt idx="15">
                  <c:v>2203</c:v>
                </c:pt>
                <c:pt idx="16">
                  <c:v>2472</c:v>
                </c:pt>
                <c:pt idx="17">
                  <c:v>2741</c:v>
                </c:pt>
                <c:pt idx="18">
                  <c:v>3030</c:v>
                </c:pt>
                <c:pt idx="19">
                  <c:v>3310</c:v>
                </c:pt>
                <c:pt idx="20">
                  <c:v>3592</c:v>
                </c:pt>
                <c:pt idx="21">
                  <c:v>3873</c:v>
                </c:pt>
                <c:pt idx="22">
                  <c:v>4160</c:v>
                </c:pt>
                <c:pt idx="23">
                  <c:v>4448</c:v>
                </c:pt>
                <c:pt idx="24">
                  <c:v>4743</c:v>
                </c:pt>
                <c:pt idx="25">
                  <c:v>5042</c:v>
                </c:pt>
                <c:pt idx="26">
                  <c:v>5351</c:v>
                </c:pt>
                <c:pt idx="27">
                  <c:v>5662</c:v>
                </c:pt>
                <c:pt idx="28">
                  <c:v>5968</c:v>
                </c:pt>
                <c:pt idx="29">
                  <c:v>6252</c:v>
                </c:pt>
                <c:pt idx="30">
                  <c:v>6516</c:v>
                </c:pt>
                <c:pt idx="31">
                  <c:v>6779</c:v>
                </c:pt>
                <c:pt idx="32">
                  <c:v>7000</c:v>
                </c:pt>
                <c:pt idx="33">
                  <c:v>7434</c:v>
                </c:pt>
                <c:pt idx="34">
                  <c:v>7837</c:v>
                </c:pt>
                <c:pt idx="35">
                  <c:v>8000</c:v>
                </c:pt>
              </c:numCache>
            </c:numRef>
          </c:xVal>
          <c:yVal>
            <c:numRef>
              <c:f>'Peak data'!$H$3:$H$1679</c:f>
              <c:numCache>
                <c:formatCode>0.00</c:formatCode>
                <c:ptCount val="1663"/>
                <c:pt idx="0">
                  <c:v>0.54750809215536944</c:v>
                </c:pt>
                <c:pt idx="1">
                  <c:v>0.62572353389185087</c:v>
                </c:pt>
                <c:pt idx="2">
                  <c:v>0.65700971058644342</c:v>
                </c:pt>
                <c:pt idx="3">
                  <c:v>0.68829588728103597</c:v>
                </c:pt>
                <c:pt idx="4">
                  <c:v>0.71958206397562852</c:v>
                </c:pt>
                <c:pt idx="5">
                  <c:v>0.73522515232292474</c:v>
                </c:pt>
                <c:pt idx="6">
                  <c:v>0.75086824067022095</c:v>
                </c:pt>
                <c:pt idx="7">
                  <c:v>0.81344059405940605</c:v>
                </c:pt>
                <c:pt idx="8">
                  <c:v>4.5990679741051039</c:v>
                </c:pt>
                <c:pt idx="9">
                  <c:v>8.7703803313023609</c:v>
                </c:pt>
                <c:pt idx="10">
                  <c:v>12.717578065498857</c:v>
                </c:pt>
                <c:pt idx="11">
                  <c:v>16.477985529322165</c:v>
                </c:pt>
                <c:pt idx="12">
                  <c:v>20.406900228484389</c:v>
                </c:pt>
                <c:pt idx="13">
                  <c:v>24.114059405940598</c:v>
                </c:pt>
                <c:pt idx="14">
                  <c:v>27.686581302361009</c:v>
                </c:pt>
                <c:pt idx="15">
                  <c:v>31.182600913937552</c:v>
                </c:pt>
                <c:pt idx="16">
                  <c:v>34.990190403655753</c:v>
                </c:pt>
                <c:pt idx="17">
                  <c:v>38.797779893373956</c:v>
                </c:pt>
                <c:pt idx="18">
                  <c:v>42.377884615384616</c:v>
                </c:pt>
                <c:pt idx="19">
                  <c:v>46.293992764661077</c:v>
                </c:pt>
                <c:pt idx="20">
                  <c:v>50.238073115003807</c:v>
                </c:pt>
                <c:pt idx="21">
                  <c:v>54.168167364813399</c:v>
                </c:pt>
                <c:pt idx="22">
                  <c:v>57.481188118811886</c:v>
                </c:pt>
                <c:pt idx="23">
                  <c:v>61.46065498857579</c:v>
                </c:pt>
                <c:pt idx="24">
                  <c:v>65.536845011424219</c:v>
                </c:pt>
                <c:pt idx="25">
                  <c:v>69.668305407463833</c:v>
                </c:pt>
                <c:pt idx="26">
                  <c:v>72.134577303884242</c:v>
                </c:pt>
                <c:pt idx="27">
                  <c:v>73.46477341964966</c:v>
                </c:pt>
                <c:pt idx="28">
                  <c:v>72.574493526275702</c:v>
                </c:pt>
                <c:pt idx="29">
                  <c:v>70.760569306930691</c:v>
                </c:pt>
                <c:pt idx="30">
                  <c:v>67.343579588728105</c:v>
                </c:pt>
                <c:pt idx="31">
                  <c:v>64.350160891089104</c:v>
                </c:pt>
                <c:pt idx="32">
                  <c:v>61.729817212490481</c:v>
                </c:pt>
                <c:pt idx="33">
                  <c:v>55.74438404417365</c:v>
                </c:pt>
                <c:pt idx="34">
                  <c:v>51.06285986290937</c:v>
                </c:pt>
                <c:pt idx="35">
                  <c:v>50.102817974105115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27"/>
            <c:marker>
              <c:symbol val="square"/>
              <c:size val="8"/>
            </c:marker>
          </c:dPt>
          <c:dPt>
            <c:idx val="35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4.4444444444444332E-3"/>
                  <c:y val="-2.6143790849673214E-2"/>
                </c:manualLayout>
              </c:layout>
              <c:showVal val="1"/>
            </c:dLbl>
            <c:dLbl>
              <c:idx val="27"/>
              <c:layout>
                <c:manualLayout>
                  <c:x val="-4.1481481481481494E-2"/>
                  <c:y val="-4.7930283224400891E-2"/>
                </c:manualLayout>
              </c:layout>
              <c:showVal val="1"/>
            </c:dLbl>
            <c:dLbl>
              <c:idx val="35"/>
              <c:layout>
                <c:manualLayout>
                  <c:x val="-7.7037037037037098E-2"/>
                  <c:y val="5.0108932461873638E-2"/>
                </c:manualLayout>
              </c:layout>
              <c:showVal val="1"/>
            </c:dLbl>
            <c:delete val="1"/>
          </c:dLbls>
          <c:xVal>
            <c:numRef>
              <c:f>'Peak data'!$D$3:$D$38</c:f>
              <c:numCache>
                <c:formatCode>General</c:formatCode>
                <c:ptCount val="36"/>
                <c:pt idx="0">
                  <c:v>35</c:v>
                </c:pt>
                <c:pt idx="1">
                  <c:v>40</c:v>
                </c:pt>
                <c:pt idx="2">
                  <c:v>42</c:v>
                </c:pt>
                <c:pt idx="3">
                  <c:v>44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52</c:v>
                </c:pt>
                <c:pt idx="8">
                  <c:v>294</c:v>
                </c:pt>
                <c:pt idx="9">
                  <c:v>573</c:v>
                </c:pt>
                <c:pt idx="10">
                  <c:v>848</c:v>
                </c:pt>
                <c:pt idx="11">
                  <c:v>1124</c:v>
                </c:pt>
                <c:pt idx="12">
                  <c:v>1392</c:v>
                </c:pt>
                <c:pt idx="13">
                  <c:v>1664</c:v>
                </c:pt>
                <c:pt idx="14">
                  <c:v>1933</c:v>
                </c:pt>
                <c:pt idx="15">
                  <c:v>2203</c:v>
                </c:pt>
                <c:pt idx="16">
                  <c:v>2472</c:v>
                </c:pt>
                <c:pt idx="17">
                  <c:v>2741</c:v>
                </c:pt>
                <c:pt idx="18">
                  <c:v>3030</c:v>
                </c:pt>
                <c:pt idx="19">
                  <c:v>3310</c:v>
                </c:pt>
                <c:pt idx="20">
                  <c:v>3592</c:v>
                </c:pt>
                <c:pt idx="21">
                  <c:v>3873</c:v>
                </c:pt>
                <c:pt idx="22">
                  <c:v>4160</c:v>
                </c:pt>
                <c:pt idx="23">
                  <c:v>4448</c:v>
                </c:pt>
                <c:pt idx="24">
                  <c:v>4743</c:v>
                </c:pt>
                <c:pt idx="25">
                  <c:v>5042</c:v>
                </c:pt>
                <c:pt idx="26">
                  <c:v>5351</c:v>
                </c:pt>
                <c:pt idx="27">
                  <c:v>5662</c:v>
                </c:pt>
                <c:pt idx="28">
                  <c:v>5968</c:v>
                </c:pt>
                <c:pt idx="29">
                  <c:v>6252</c:v>
                </c:pt>
                <c:pt idx="30">
                  <c:v>6516</c:v>
                </c:pt>
                <c:pt idx="31">
                  <c:v>6779</c:v>
                </c:pt>
                <c:pt idx="32">
                  <c:v>7000</c:v>
                </c:pt>
                <c:pt idx="33">
                  <c:v>7434</c:v>
                </c:pt>
                <c:pt idx="34">
                  <c:v>7837</c:v>
                </c:pt>
                <c:pt idx="35">
                  <c:v>8000</c:v>
                </c:pt>
              </c:numCache>
            </c:numRef>
          </c:xVal>
          <c:yVal>
            <c:numRef>
              <c:f>'Peak data'!$A$3:$A$38</c:f>
              <c:numCache>
                <c:formatCode>General</c:formatCode>
                <c:ptCount val="36"/>
                <c:pt idx="0">
                  <c:v>109.58</c:v>
                </c:pt>
                <c:pt idx="1">
                  <c:v>109.58</c:v>
                </c:pt>
                <c:pt idx="2">
                  <c:v>109.58</c:v>
                </c:pt>
                <c:pt idx="3">
                  <c:v>109.43</c:v>
                </c:pt>
                <c:pt idx="4">
                  <c:v>109.58</c:v>
                </c:pt>
                <c:pt idx="5">
                  <c:v>109.58</c:v>
                </c:pt>
                <c:pt idx="6">
                  <c:v>109.43</c:v>
                </c:pt>
                <c:pt idx="7">
                  <c:v>109.58</c:v>
                </c:pt>
                <c:pt idx="8">
                  <c:v>108.83</c:v>
                </c:pt>
                <c:pt idx="9">
                  <c:v>108.08</c:v>
                </c:pt>
                <c:pt idx="10">
                  <c:v>107.18</c:v>
                </c:pt>
                <c:pt idx="11">
                  <c:v>106.43</c:v>
                </c:pt>
                <c:pt idx="12">
                  <c:v>105.53</c:v>
                </c:pt>
                <c:pt idx="13">
                  <c:v>104.64</c:v>
                </c:pt>
                <c:pt idx="14">
                  <c:v>103.74</c:v>
                </c:pt>
                <c:pt idx="15">
                  <c:v>102.99</c:v>
                </c:pt>
                <c:pt idx="16">
                  <c:v>101.94</c:v>
                </c:pt>
                <c:pt idx="17">
                  <c:v>100.74</c:v>
                </c:pt>
                <c:pt idx="18">
                  <c:v>99.4</c:v>
                </c:pt>
                <c:pt idx="19">
                  <c:v>98.35</c:v>
                </c:pt>
                <c:pt idx="20">
                  <c:v>97.15</c:v>
                </c:pt>
                <c:pt idx="21">
                  <c:v>95.8</c:v>
                </c:pt>
                <c:pt idx="22">
                  <c:v>94.31</c:v>
                </c:pt>
                <c:pt idx="23">
                  <c:v>91.76</c:v>
                </c:pt>
                <c:pt idx="24">
                  <c:v>90.41</c:v>
                </c:pt>
                <c:pt idx="25">
                  <c:v>88.92</c:v>
                </c:pt>
                <c:pt idx="26">
                  <c:v>88.77</c:v>
                </c:pt>
                <c:pt idx="27">
                  <c:v>85.63</c:v>
                </c:pt>
                <c:pt idx="28">
                  <c:v>84.88</c:v>
                </c:pt>
                <c:pt idx="29">
                  <c:v>84.13</c:v>
                </c:pt>
                <c:pt idx="30">
                  <c:v>86.23</c:v>
                </c:pt>
                <c:pt idx="31">
                  <c:v>86.52</c:v>
                </c:pt>
                <c:pt idx="32">
                  <c:v>84.93</c:v>
                </c:pt>
                <c:pt idx="33">
                  <c:v>84.55</c:v>
                </c:pt>
                <c:pt idx="34">
                  <c:v>85.32</c:v>
                </c:pt>
                <c:pt idx="35">
                  <c:v>86.35</c:v>
                </c:pt>
              </c:numCache>
            </c:numRef>
          </c:yVal>
        </c:ser>
        <c:axId val="259338240"/>
        <c:axId val="259340544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26"/>
            <c:marker>
              <c:symbol val="triangle"/>
              <c:size val="8"/>
            </c:marker>
          </c:dPt>
          <c:dPt>
            <c:idx val="35"/>
            <c:marker>
              <c:symbol val="triangle"/>
              <c:size val="8"/>
            </c:marker>
          </c:dPt>
          <c:dLbls>
            <c:dLbl>
              <c:idx val="26"/>
              <c:layout>
                <c:manualLayout>
                  <c:x val="-4.740740740740744E-2"/>
                  <c:y val="-1.7429365446966199E-2"/>
                </c:manualLayout>
              </c:layout>
              <c:showVal val="1"/>
            </c:dLbl>
            <c:dLbl>
              <c:idx val="35"/>
              <c:layout>
                <c:manualLayout>
                  <c:x val="-7.1111111111111111E-2"/>
                  <c:y val="1.9607843137254902E-2"/>
                </c:manualLayout>
              </c:layout>
              <c:showVal val="1"/>
            </c:dLbl>
            <c:delete val="1"/>
          </c:dLbls>
          <c:xVal>
            <c:numRef>
              <c:f>'Peak data'!$D$3:$D$1679</c:f>
              <c:numCache>
                <c:formatCode>General</c:formatCode>
                <c:ptCount val="1663"/>
                <c:pt idx="0">
                  <c:v>35</c:v>
                </c:pt>
                <c:pt idx="1">
                  <c:v>40</c:v>
                </c:pt>
                <c:pt idx="2">
                  <c:v>42</c:v>
                </c:pt>
                <c:pt idx="3">
                  <c:v>44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52</c:v>
                </c:pt>
                <c:pt idx="8">
                  <c:v>294</c:v>
                </c:pt>
                <c:pt idx="9">
                  <c:v>573</c:v>
                </c:pt>
                <c:pt idx="10">
                  <c:v>848</c:v>
                </c:pt>
                <c:pt idx="11">
                  <c:v>1124</c:v>
                </c:pt>
                <c:pt idx="12">
                  <c:v>1392</c:v>
                </c:pt>
                <c:pt idx="13">
                  <c:v>1664</c:v>
                </c:pt>
                <c:pt idx="14">
                  <c:v>1933</c:v>
                </c:pt>
                <c:pt idx="15">
                  <c:v>2203</c:v>
                </c:pt>
                <c:pt idx="16">
                  <c:v>2472</c:v>
                </c:pt>
                <c:pt idx="17">
                  <c:v>2741</c:v>
                </c:pt>
                <c:pt idx="18">
                  <c:v>3030</c:v>
                </c:pt>
                <c:pt idx="19">
                  <c:v>3310</c:v>
                </c:pt>
                <c:pt idx="20">
                  <c:v>3592</c:v>
                </c:pt>
                <c:pt idx="21">
                  <c:v>3873</c:v>
                </c:pt>
                <c:pt idx="22">
                  <c:v>4160</c:v>
                </c:pt>
                <c:pt idx="23">
                  <c:v>4448</c:v>
                </c:pt>
                <c:pt idx="24">
                  <c:v>4743</c:v>
                </c:pt>
                <c:pt idx="25">
                  <c:v>5042</c:v>
                </c:pt>
                <c:pt idx="26">
                  <c:v>5351</c:v>
                </c:pt>
                <c:pt idx="27">
                  <c:v>5662</c:v>
                </c:pt>
                <c:pt idx="28">
                  <c:v>5968</c:v>
                </c:pt>
                <c:pt idx="29">
                  <c:v>6252</c:v>
                </c:pt>
                <c:pt idx="30">
                  <c:v>6516</c:v>
                </c:pt>
                <c:pt idx="31">
                  <c:v>6779</c:v>
                </c:pt>
                <c:pt idx="32">
                  <c:v>7000</c:v>
                </c:pt>
                <c:pt idx="33">
                  <c:v>7434</c:v>
                </c:pt>
                <c:pt idx="34">
                  <c:v>7837</c:v>
                </c:pt>
                <c:pt idx="35">
                  <c:v>8000</c:v>
                </c:pt>
              </c:numCache>
            </c:numRef>
          </c:xVal>
          <c:yVal>
            <c:numRef>
              <c:f>'Peak data'!$B$3:$B$1679</c:f>
              <c:numCache>
                <c:formatCode>General</c:formatCode>
                <c:ptCount val="1663"/>
                <c:pt idx="0">
                  <c:v>76.099999999999994</c:v>
                </c:pt>
                <c:pt idx="1">
                  <c:v>76.900000000000006</c:v>
                </c:pt>
                <c:pt idx="2">
                  <c:v>76.900000000000006</c:v>
                </c:pt>
                <c:pt idx="3">
                  <c:v>76.7</c:v>
                </c:pt>
                <c:pt idx="4">
                  <c:v>77.2</c:v>
                </c:pt>
                <c:pt idx="5">
                  <c:v>76.599999999999994</c:v>
                </c:pt>
                <c:pt idx="6">
                  <c:v>76.3</c:v>
                </c:pt>
                <c:pt idx="7">
                  <c:v>76.599999999999994</c:v>
                </c:pt>
                <c:pt idx="8">
                  <c:v>76.599999999999994</c:v>
                </c:pt>
                <c:pt idx="9">
                  <c:v>81.099999999999994</c:v>
                </c:pt>
                <c:pt idx="10">
                  <c:v>113</c:v>
                </c:pt>
                <c:pt idx="11">
                  <c:v>141.5</c:v>
                </c:pt>
                <c:pt idx="12">
                  <c:v>171.9</c:v>
                </c:pt>
                <c:pt idx="13">
                  <c:v>202.1</c:v>
                </c:pt>
                <c:pt idx="14">
                  <c:v>233</c:v>
                </c:pt>
                <c:pt idx="15">
                  <c:v>263.3</c:v>
                </c:pt>
                <c:pt idx="16">
                  <c:v>295.2</c:v>
                </c:pt>
                <c:pt idx="17">
                  <c:v>326.60000000000002</c:v>
                </c:pt>
                <c:pt idx="18">
                  <c:v>359.4</c:v>
                </c:pt>
                <c:pt idx="19">
                  <c:v>391.9</c:v>
                </c:pt>
                <c:pt idx="20">
                  <c:v>431.9</c:v>
                </c:pt>
                <c:pt idx="21">
                  <c:v>468.9</c:v>
                </c:pt>
                <c:pt idx="22">
                  <c:v>506.6</c:v>
                </c:pt>
                <c:pt idx="23">
                  <c:v>543.6</c:v>
                </c:pt>
                <c:pt idx="24">
                  <c:v>587.20000000000005</c:v>
                </c:pt>
                <c:pt idx="25">
                  <c:v>634.5</c:v>
                </c:pt>
                <c:pt idx="26">
                  <c:v>663.8</c:v>
                </c:pt>
                <c:pt idx="27">
                  <c:v>662</c:v>
                </c:pt>
                <c:pt idx="28">
                  <c:v>660</c:v>
                </c:pt>
                <c:pt idx="29">
                  <c:v>650</c:v>
                </c:pt>
                <c:pt idx="30">
                  <c:v>641</c:v>
                </c:pt>
                <c:pt idx="31">
                  <c:v>625</c:v>
                </c:pt>
                <c:pt idx="32">
                  <c:v>605.9</c:v>
                </c:pt>
                <c:pt idx="33">
                  <c:v>591.70000000000005</c:v>
                </c:pt>
                <c:pt idx="34">
                  <c:v>584</c:v>
                </c:pt>
                <c:pt idx="35">
                  <c:v>579.20000000000005</c:v>
                </c:pt>
              </c:numCache>
            </c:numRef>
          </c:yVal>
        </c:ser>
        <c:axId val="259345408"/>
        <c:axId val="259347584"/>
      </c:scatterChart>
      <c:valAx>
        <c:axId val="259338240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86"/>
              <c:y val="0.874388176968079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9340544"/>
        <c:crosses val="autoZero"/>
        <c:crossBetween val="midCat"/>
      </c:valAx>
      <c:valAx>
        <c:axId val="2593405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9338240"/>
        <c:crosses val="autoZero"/>
        <c:crossBetween val="midCat"/>
      </c:valAx>
      <c:valAx>
        <c:axId val="259345408"/>
        <c:scaling>
          <c:orientation val="minMax"/>
        </c:scaling>
        <c:delete val="1"/>
        <c:axPos val="b"/>
        <c:numFmt formatCode="General" sourceLinked="1"/>
        <c:tickLblPos val="none"/>
        <c:crossAx val="259347584"/>
        <c:crosses val="autoZero"/>
        <c:crossBetween val="midCat"/>
      </c:valAx>
      <c:valAx>
        <c:axId val="259347584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9345408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837223680373291"/>
          <c:y val="0.93966599763264891"/>
          <c:w val="0.70880011665208575"/>
          <c:h val="4.211397594908481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9"/>
          <c:y val="0.16639477977161488"/>
          <c:w val="0.79134295227524976"/>
          <c:h val="0.65579119086460513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25"/>
            <c:marker>
              <c:symbol val="diamond"/>
              <c:size val="8"/>
            </c:marker>
          </c:dPt>
          <c:dLbls>
            <c:dLbl>
              <c:idx val="0"/>
              <c:layout>
                <c:manualLayout>
                  <c:x val="-8.8888888888888767E-3"/>
                  <c:y val="-2.8322440087145972E-2"/>
                </c:manualLayout>
              </c:layout>
              <c:showVal val="1"/>
            </c:dLbl>
            <c:dLbl>
              <c:idx val="25"/>
              <c:layout>
                <c:manualLayout>
                  <c:x val="-5.9259259259259274E-3"/>
                  <c:y val="-1.9607843137254902E-2"/>
                </c:manualLayout>
              </c:layout>
              <c:showVal val="1"/>
            </c:dLbl>
            <c:delete val="1"/>
          </c:dLbls>
          <c:xVal>
            <c:numRef>
              <c:f>'Peak data'!$D$3:$D$1125</c:f>
              <c:numCache>
                <c:formatCode>General</c:formatCode>
                <c:ptCount val="1109"/>
                <c:pt idx="0">
                  <c:v>35</c:v>
                </c:pt>
                <c:pt idx="1">
                  <c:v>40</c:v>
                </c:pt>
                <c:pt idx="2">
                  <c:v>42</c:v>
                </c:pt>
                <c:pt idx="3">
                  <c:v>44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52</c:v>
                </c:pt>
                <c:pt idx="8">
                  <c:v>294</c:v>
                </c:pt>
                <c:pt idx="9">
                  <c:v>573</c:v>
                </c:pt>
                <c:pt idx="10">
                  <c:v>848</c:v>
                </c:pt>
                <c:pt idx="11">
                  <c:v>1124</c:v>
                </c:pt>
                <c:pt idx="12">
                  <c:v>1392</c:v>
                </c:pt>
                <c:pt idx="13">
                  <c:v>1664</c:v>
                </c:pt>
                <c:pt idx="14">
                  <c:v>1933</c:v>
                </c:pt>
                <c:pt idx="15">
                  <c:v>2203</c:v>
                </c:pt>
                <c:pt idx="16">
                  <c:v>2472</c:v>
                </c:pt>
                <c:pt idx="17">
                  <c:v>2741</c:v>
                </c:pt>
                <c:pt idx="18">
                  <c:v>3030</c:v>
                </c:pt>
                <c:pt idx="19">
                  <c:v>3310</c:v>
                </c:pt>
                <c:pt idx="20">
                  <c:v>3592</c:v>
                </c:pt>
                <c:pt idx="21">
                  <c:v>3873</c:v>
                </c:pt>
                <c:pt idx="22">
                  <c:v>4160</c:v>
                </c:pt>
                <c:pt idx="23">
                  <c:v>4448</c:v>
                </c:pt>
                <c:pt idx="24">
                  <c:v>4743</c:v>
                </c:pt>
                <c:pt idx="25">
                  <c:v>5042</c:v>
                </c:pt>
                <c:pt idx="26">
                  <c:v>5351</c:v>
                </c:pt>
                <c:pt idx="27">
                  <c:v>5662</c:v>
                </c:pt>
                <c:pt idx="28">
                  <c:v>5968</c:v>
                </c:pt>
                <c:pt idx="29">
                  <c:v>6252</c:v>
                </c:pt>
                <c:pt idx="30">
                  <c:v>6516</c:v>
                </c:pt>
                <c:pt idx="31">
                  <c:v>6779</c:v>
                </c:pt>
                <c:pt idx="32">
                  <c:v>7000</c:v>
                </c:pt>
                <c:pt idx="33">
                  <c:v>7434</c:v>
                </c:pt>
                <c:pt idx="34">
                  <c:v>7837</c:v>
                </c:pt>
                <c:pt idx="35">
                  <c:v>8000</c:v>
                </c:pt>
              </c:numCache>
            </c:numRef>
          </c:xVal>
          <c:yVal>
            <c:numRef>
              <c:f>'Peak data'!$E$3:$E$1125</c:f>
              <c:numCache>
                <c:formatCode>General</c:formatCode>
                <c:ptCount val="1109"/>
                <c:pt idx="0">
                  <c:v>111.4</c:v>
                </c:pt>
                <c:pt idx="1">
                  <c:v>111.4</c:v>
                </c:pt>
                <c:pt idx="2">
                  <c:v>111.4</c:v>
                </c:pt>
                <c:pt idx="3">
                  <c:v>111.4</c:v>
                </c:pt>
                <c:pt idx="4">
                  <c:v>111.4</c:v>
                </c:pt>
                <c:pt idx="5">
                  <c:v>111.4</c:v>
                </c:pt>
                <c:pt idx="6">
                  <c:v>111.4</c:v>
                </c:pt>
                <c:pt idx="7">
                  <c:v>111.4</c:v>
                </c:pt>
                <c:pt idx="8">
                  <c:v>111.4</c:v>
                </c:pt>
                <c:pt idx="9">
                  <c:v>109</c:v>
                </c:pt>
                <c:pt idx="10">
                  <c:v>106.8</c:v>
                </c:pt>
                <c:pt idx="11">
                  <c:v>104.4</c:v>
                </c:pt>
                <c:pt idx="12">
                  <c:v>104.4</c:v>
                </c:pt>
                <c:pt idx="13">
                  <c:v>103.2</c:v>
                </c:pt>
                <c:pt idx="14">
                  <c:v>102</c:v>
                </c:pt>
                <c:pt idx="15">
                  <c:v>100.8</c:v>
                </c:pt>
                <c:pt idx="16">
                  <c:v>100.8</c:v>
                </c:pt>
                <c:pt idx="17">
                  <c:v>100.8</c:v>
                </c:pt>
                <c:pt idx="18">
                  <c:v>99.6</c:v>
                </c:pt>
                <c:pt idx="19">
                  <c:v>99.6</c:v>
                </c:pt>
                <c:pt idx="20">
                  <c:v>99.6</c:v>
                </c:pt>
                <c:pt idx="21">
                  <c:v>99.6</c:v>
                </c:pt>
                <c:pt idx="22">
                  <c:v>98.4</c:v>
                </c:pt>
                <c:pt idx="23">
                  <c:v>98.4</c:v>
                </c:pt>
                <c:pt idx="24">
                  <c:v>98.4</c:v>
                </c:pt>
                <c:pt idx="25">
                  <c:v>98.4</c:v>
                </c:pt>
                <c:pt idx="26">
                  <c:v>96</c:v>
                </c:pt>
                <c:pt idx="27">
                  <c:v>92.4</c:v>
                </c:pt>
                <c:pt idx="28">
                  <c:v>86.6</c:v>
                </c:pt>
                <c:pt idx="29">
                  <c:v>80.599999999999994</c:v>
                </c:pt>
                <c:pt idx="30">
                  <c:v>73.599999999999994</c:v>
                </c:pt>
                <c:pt idx="31">
                  <c:v>67.599999999999994</c:v>
                </c:pt>
                <c:pt idx="32">
                  <c:v>62.8</c:v>
                </c:pt>
                <c:pt idx="33">
                  <c:v>53.4</c:v>
                </c:pt>
                <c:pt idx="34">
                  <c:v>46.4</c:v>
                </c:pt>
                <c:pt idx="35">
                  <c:v>44.6</c:v>
                </c:pt>
              </c:numCache>
            </c:numRef>
          </c:yVal>
        </c:ser>
        <c:axId val="265764224"/>
        <c:axId val="266002432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27"/>
            <c:marker>
              <c:symbol val="circle"/>
              <c:size val="8"/>
            </c:marker>
          </c:dPt>
          <c:dLbls>
            <c:dLbl>
              <c:idx val="27"/>
              <c:layout>
                <c:manualLayout>
                  <c:x val="-3.7037037037037056E-2"/>
                  <c:y val="3.4858387799564294E-2"/>
                </c:manualLayout>
              </c:layout>
              <c:showVal val="1"/>
            </c:dLbl>
            <c:delete val="1"/>
          </c:dLbls>
          <c:xVal>
            <c:numRef>
              <c:f>'Peak data'!$D$3:$D$1125</c:f>
              <c:numCache>
                <c:formatCode>General</c:formatCode>
                <c:ptCount val="1109"/>
                <c:pt idx="0">
                  <c:v>35</c:v>
                </c:pt>
                <c:pt idx="1">
                  <c:v>40</c:v>
                </c:pt>
                <c:pt idx="2">
                  <c:v>42</c:v>
                </c:pt>
                <c:pt idx="3">
                  <c:v>44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52</c:v>
                </c:pt>
                <c:pt idx="8">
                  <c:v>294</c:v>
                </c:pt>
                <c:pt idx="9">
                  <c:v>573</c:v>
                </c:pt>
                <c:pt idx="10">
                  <c:v>848</c:v>
                </c:pt>
                <c:pt idx="11">
                  <c:v>1124</c:v>
                </c:pt>
                <c:pt idx="12">
                  <c:v>1392</c:v>
                </c:pt>
                <c:pt idx="13">
                  <c:v>1664</c:v>
                </c:pt>
                <c:pt idx="14">
                  <c:v>1933</c:v>
                </c:pt>
                <c:pt idx="15">
                  <c:v>2203</c:v>
                </c:pt>
                <c:pt idx="16">
                  <c:v>2472</c:v>
                </c:pt>
                <c:pt idx="17">
                  <c:v>2741</c:v>
                </c:pt>
                <c:pt idx="18">
                  <c:v>3030</c:v>
                </c:pt>
                <c:pt idx="19">
                  <c:v>3310</c:v>
                </c:pt>
                <c:pt idx="20">
                  <c:v>3592</c:v>
                </c:pt>
                <c:pt idx="21">
                  <c:v>3873</c:v>
                </c:pt>
                <c:pt idx="22">
                  <c:v>4160</c:v>
                </c:pt>
                <c:pt idx="23">
                  <c:v>4448</c:v>
                </c:pt>
                <c:pt idx="24">
                  <c:v>4743</c:v>
                </c:pt>
                <c:pt idx="25">
                  <c:v>5042</c:v>
                </c:pt>
                <c:pt idx="26">
                  <c:v>5351</c:v>
                </c:pt>
                <c:pt idx="27">
                  <c:v>5662</c:v>
                </c:pt>
                <c:pt idx="28">
                  <c:v>5968</c:v>
                </c:pt>
                <c:pt idx="29">
                  <c:v>6252</c:v>
                </c:pt>
                <c:pt idx="30">
                  <c:v>6516</c:v>
                </c:pt>
                <c:pt idx="31">
                  <c:v>6779</c:v>
                </c:pt>
                <c:pt idx="32">
                  <c:v>7000</c:v>
                </c:pt>
                <c:pt idx="33">
                  <c:v>7434</c:v>
                </c:pt>
                <c:pt idx="34">
                  <c:v>7837</c:v>
                </c:pt>
                <c:pt idx="35">
                  <c:v>8000</c:v>
                </c:pt>
              </c:numCache>
            </c:numRef>
          </c:xVal>
          <c:yVal>
            <c:numRef>
              <c:f>'Peak data'!$F$3:$F$1125</c:f>
              <c:numCache>
                <c:formatCode>0.00</c:formatCode>
                <c:ptCount val="1109"/>
                <c:pt idx="0">
                  <c:v>0.41011885978752499</c:v>
                </c:pt>
                <c:pt idx="1">
                  <c:v>0.46870726832859999</c:v>
                </c:pt>
                <c:pt idx="2">
                  <c:v>0.49214263174502998</c:v>
                </c:pt>
                <c:pt idx="3">
                  <c:v>0.51557799516145997</c:v>
                </c:pt>
                <c:pt idx="4">
                  <c:v>0.53901335857789001</c:v>
                </c:pt>
                <c:pt idx="5">
                  <c:v>0.55073104028610498</c:v>
                </c:pt>
                <c:pt idx="6">
                  <c:v>0.56244872199432006</c:v>
                </c:pt>
                <c:pt idx="7">
                  <c:v>0.60931944882718003</c:v>
                </c:pt>
                <c:pt idx="8">
                  <c:v>3.4449984222152099</c:v>
                </c:pt>
                <c:pt idx="9">
                  <c:v>6.5695803092458185</c:v>
                </c:pt>
                <c:pt idx="10">
                  <c:v>9.5262858946039746</c:v>
                </c:pt>
                <c:pt idx="11">
                  <c:v>12.343073524771222</c:v>
                </c:pt>
                <c:pt idx="12">
                  <c:v>15.286083938150838</c:v>
                </c:pt>
                <c:pt idx="13">
                  <c:v>18.062985168822973</c:v>
                </c:pt>
                <c:pt idx="14">
                  <c:v>20.739034395708426</c:v>
                </c:pt>
                <c:pt idx="15">
                  <c:v>23.357778479015462</c:v>
                </c:pt>
                <c:pt idx="16">
                  <c:v>26.209908488482171</c:v>
                </c:pt>
                <c:pt idx="17">
                  <c:v>29.06203849794888</c:v>
                </c:pt>
                <c:pt idx="18">
                  <c:v>31.743767750078888</c:v>
                </c:pt>
                <c:pt idx="19">
                  <c:v>34.677185231934367</c:v>
                </c:pt>
                <c:pt idx="20">
                  <c:v>37.631555695803087</c:v>
                </c:pt>
                <c:pt idx="21">
                  <c:v>40.575449668665193</c:v>
                </c:pt>
                <c:pt idx="22">
                  <c:v>43.057115809403598</c:v>
                </c:pt>
                <c:pt idx="23">
                  <c:v>46.037993057746924</c:v>
                </c:pt>
                <c:pt idx="24">
                  <c:v>49.09132218365415</c:v>
                </c:pt>
                <c:pt idx="25">
                  <c:v>52.186052382455038</c:v>
                </c:pt>
                <c:pt idx="26">
                  <c:v>54.033449037551279</c:v>
                </c:pt>
                <c:pt idx="27">
                  <c:v>55.029851688229733</c:v>
                </c:pt>
                <c:pt idx="28">
                  <c:v>54.362974650257705</c:v>
                </c:pt>
                <c:pt idx="29">
                  <c:v>53.00422846323761</c:v>
                </c:pt>
                <c:pt idx="30">
                  <c:v>50.444682865257178</c:v>
                </c:pt>
                <c:pt idx="31">
                  <c:v>48.202419270011568</c:v>
                </c:pt>
                <c:pt idx="32">
                  <c:v>46.239612916798151</c:v>
                </c:pt>
                <c:pt idx="33">
                  <c:v>41.756137582833702</c:v>
                </c:pt>
                <c:pt idx="34">
                  <c:v>38.249374145366573</c:v>
                </c:pt>
                <c:pt idx="35">
                  <c:v>37.530240875144628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27"/>
            <c:marker>
              <c:symbol val="square"/>
              <c:size val="7"/>
            </c:marker>
          </c:dPt>
          <c:dPt>
            <c:idx val="35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1.037037037037036E-2"/>
                  <c:y val="3.050108932461874E-2"/>
                </c:manualLayout>
              </c:layout>
              <c:showVal val="1"/>
            </c:dLbl>
            <c:dLbl>
              <c:idx val="27"/>
              <c:layout>
                <c:manualLayout>
                  <c:x val="-5.185185185185185E-2"/>
                  <c:y val="5.2287581699346407E-2"/>
                </c:manualLayout>
              </c:layout>
              <c:showVal val="1"/>
            </c:dLbl>
            <c:dLbl>
              <c:idx val="35"/>
              <c:layout>
                <c:manualLayout>
                  <c:x val="-7.7037037037037126E-2"/>
                  <c:y val="4.1394335511982565E-2"/>
                </c:manualLayout>
              </c:layout>
              <c:showVal val="1"/>
            </c:dLbl>
            <c:delete val="1"/>
          </c:dLbls>
          <c:xVal>
            <c:numRef>
              <c:f>'Peak data'!$D$3:$D$38</c:f>
              <c:numCache>
                <c:formatCode>General</c:formatCode>
                <c:ptCount val="36"/>
                <c:pt idx="0">
                  <c:v>35</c:v>
                </c:pt>
                <c:pt idx="1">
                  <c:v>40</c:v>
                </c:pt>
                <c:pt idx="2">
                  <c:v>42</c:v>
                </c:pt>
                <c:pt idx="3">
                  <c:v>44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52</c:v>
                </c:pt>
                <c:pt idx="8">
                  <c:v>294</c:v>
                </c:pt>
                <c:pt idx="9">
                  <c:v>573</c:v>
                </c:pt>
                <c:pt idx="10">
                  <c:v>848</c:v>
                </c:pt>
                <c:pt idx="11">
                  <c:v>1124</c:v>
                </c:pt>
                <c:pt idx="12">
                  <c:v>1392</c:v>
                </c:pt>
                <c:pt idx="13">
                  <c:v>1664</c:v>
                </c:pt>
                <c:pt idx="14">
                  <c:v>1933</c:v>
                </c:pt>
                <c:pt idx="15">
                  <c:v>2203</c:v>
                </c:pt>
                <c:pt idx="16">
                  <c:v>2472</c:v>
                </c:pt>
                <c:pt idx="17">
                  <c:v>2741</c:v>
                </c:pt>
                <c:pt idx="18">
                  <c:v>3030</c:v>
                </c:pt>
                <c:pt idx="19">
                  <c:v>3310</c:v>
                </c:pt>
                <c:pt idx="20">
                  <c:v>3592</c:v>
                </c:pt>
                <c:pt idx="21">
                  <c:v>3873</c:v>
                </c:pt>
                <c:pt idx="22">
                  <c:v>4160</c:v>
                </c:pt>
                <c:pt idx="23">
                  <c:v>4448</c:v>
                </c:pt>
                <c:pt idx="24">
                  <c:v>4743</c:v>
                </c:pt>
                <c:pt idx="25">
                  <c:v>5042</c:v>
                </c:pt>
                <c:pt idx="26">
                  <c:v>5351</c:v>
                </c:pt>
                <c:pt idx="27">
                  <c:v>5662</c:v>
                </c:pt>
                <c:pt idx="28">
                  <c:v>5968</c:v>
                </c:pt>
                <c:pt idx="29">
                  <c:v>6252</c:v>
                </c:pt>
                <c:pt idx="30">
                  <c:v>6516</c:v>
                </c:pt>
                <c:pt idx="31">
                  <c:v>6779</c:v>
                </c:pt>
                <c:pt idx="32">
                  <c:v>7000</c:v>
                </c:pt>
                <c:pt idx="33">
                  <c:v>7434</c:v>
                </c:pt>
                <c:pt idx="34">
                  <c:v>7837</c:v>
                </c:pt>
                <c:pt idx="35">
                  <c:v>8000</c:v>
                </c:pt>
              </c:numCache>
            </c:numRef>
          </c:xVal>
          <c:yVal>
            <c:numRef>
              <c:f>'Peak data'!$A$3:$A$38</c:f>
              <c:numCache>
                <c:formatCode>General</c:formatCode>
                <c:ptCount val="36"/>
                <c:pt idx="0">
                  <c:v>109.58</c:v>
                </c:pt>
                <c:pt idx="1">
                  <c:v>109.58</c:v>
                </c:pt>
                <c:pt idx="2">
                  <c:v>109.58</c:v>
                </c:pt>
                <c:pt idx="3">
                  <c:v>109.43</c:v>
                </c:pt>
                <c:pt idx="4">
                  <c:v>109.58</c:v>
                </c:pt>
                <c:pt idx="5">
                  <c:v>109.58</c:v>
                </c:pt>
                <c:pt idx="6">
                  <c:v>109.43</c:v>
                </c:pt>
                <c:pt idx="7">
                  <c:v>109.58</c:v>
                </c:pt>
                <c:pt idx="8">
                  <c:v>108.83</c:v>
                </c:pt>
                <c:pt idx="9">
                  <c:v>108.08</c:v>
                </c:pt>
                <c:pt idx="10">
                  <c:v>107.18</c:v>
                </c:pt>
                <c:pt idx="11">
                  <c:v>106.43</c:v>
                </c:pt>
                <c:pt idx="12">
                  <c:v>105.53</c:v>
                </c:pt>
                <c:pt idx="13">
                  <c:v>104.64</c:v>
                </c:pt>
                <c:pt idx="14">
                  <c:v>103.74</c:v>
                </c:pt>
                <c:pt idx="15">
                  <c:v>102.99</c:v>
                </c:pt>
                <c:pt idx="16">
                  <c:v>101.94</c:v>
                </c:pt>
                <c:pt idx="17">
                  <c:v>100.74</c:v>
                </c:pt>
                <c:pt idx="18">
                  <c:v>99.4</c:v>
                </c:pt>
                <c:pt idx="19">
                  <c:v>98.35</c:v>
                </c:pt>
                <c:pt idx="20">
                  <c:v>97.15</c:v>
                </c:pt>
                <c:pt idx="21">
                  <c:v>95.8</c:v>
                </c:pt>
                <c:pt idx="22">
                  <c:v>94.31</c:v>
                </c:pt>
                <c:pt idx="23">
                  <c:v>91.76</c:v>
                </c:pt>
                <c:pt idx="24">
                  <c:v>90.41</c:v>
                </c:pt>
                <c:pt idx="25">
                  <c:v>88.92</c:v>
                </c:pt>
                <c:pt idx="26">
                  <c:v>88.77</c:v>
                </c:pt>
                <c:pt idx="27">
                  <c:v>85.63</c:v>
                </c:pt>
                <c:pt idx="28">
                  <c:v>84.88</c:v>
                </c:pt>
                <c:pt idx="29">
                  <c:v>84.13</c:v>
                </c:pt>
                <c:pt idx="30">
                  <c:v>86.23</c:v>
                </c:pt>
                <c:pt idx="31">
                  <c:v>86.52</c:v>
                </c:pt>
                <c:pt idx="32">
                  <c:v>84.93</c:v>
                </c:pt>
                <c:pt idx="33">
                  <c:v>84.55</c:v>
                </c:pt>
                <c:pt idx="34">
                  <c:v>85.32</c:v>
                </c:pt>
                <c:pt idx="35">
                  <c:v>86.35</c:v>
                </c:pt>
              </c:numCache>
            </c:numRef>
          </c:yVal>
        </c:ser>
        <c:axId val="265764224"/>
        <c:axId val="266002432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26"/>
            <c:marker>
              <c:symbol val="triangle"/>
              <c:size val="8"/>
            </c:marker>
          </c:dPt>
          <c:dPt>
            <c:idx val="35"/>
            <c:marker>
              <c:symbol val="triangle"/>
              <c:size val="8"/>
            </c:marker>
          </c:dPt>
          <c:dLbls>
            <c:dLbl>
              <c:idx val="26"/>
              <c:layout>
                <c:manualLayout>
                  <c:x val="-3.7037037037037056E-2"/>
                  <c:y val="-1.7429193899782161E-2"/>
                </c:manualLayout>
              </c:layout>
              <c:showVal val="1"/>
            </c:dLbl>
            <c:dLbl>
              <c:idx val="35"/>
              <c:layout>
                <c:manualLayout>
                  <c:x val="-7.5555555555555556E-2"/>
                  <c:y val="2.396514161220048E-2"/>
                </c:manualLayout>
              </c:layout>
              <c:showVal val="1"/>
            </c:dLbl>
            <c:delete val="1"/>
          </c:dLbls>
          <c:xVal>
            <c:numRef>
              <c:f>'Peak data'!$D$3:$D$1125</c:f>
              <c:numCache>
                <c:formatCode>General</c:formatCode>
                <c:ptCount val="1109"/>
                <c:pt idx="0">
                  <c:v>35</c:v>
                </c:pt>
                <c:pt idx="1">
                  <c:v>40</c:v>
                </c:pt>
                <c:pt idx="2">
                  <c:v>42</c:v>
                </c:pt>
                <c:pt idx="3">
                  <c:v>44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52</c:v>
                </c:pt>
                <c:pt idx="8">
                  <c:v>294</c:v>
                </c:pt>
                <c:pt idx="9">
                  <c:v>573</c:v>
                </c:pt>
                <c:pt idx="10">
                  <c:v>848</c:v>
                </c:pt>
                <c:pt idx="11">
                  <c:v>1124</c:v>
                </c:pt>
                <c:pt idx="12">
                  <c:v>1392</c:v>
                </c:pt>
                <c:pt idx="13">
                  <c:v>1664</c:v>
                </c:pt>
                <c:pt idx="14">
                  <c:v>1933</c:v>
                </c:pt>
                <c:pt idx="15">
                  <c:v>2203</c:v>
                </c:pt>
                <c:pt idx="16">
                  <c:v>2472</c:v>
                </c:pt>
                <c:pt idx="17">
                  <c:v>2741</c:v>
                </c:pt>
                <c:pt idx="18">
                  <c:v>3030</c:v>
                </c:pt>
                <c:pt idx="19">
                  <c:v>3310</c:v>
                </c:pt>
                <c:pt idx="20">
                  <c:v>3592</c:v>
                </c:pt>
                <c:pt idx="21">
                  <c:v>3873</c:v>
                </c:pt>
                <c:pt idx="22">
                  <c:v>4160</c:v>
                </c:pt>
                <c:pt idx="23">
                  <c:v>4448</c:v>
                </c:pt>
                <c:pt idx="24">
                  <c:v>4743</c:v>
                </c:pt>
                <c:pt idx="25">
                  <c:v>5042</c:v>
                </c:pt>
                <c:pt idx="26">
                  <c:v>5351</c:v>
                </c:pt>
                <c:pt idx="27">
                  <c:v>5662</c:v>
                </c:pt>
                <c:pt idx="28">
                  <c:v>5968</c:v>
                </c:pt>
                <c:pt idx="29">
                  <c:v>6252</c:v>
                </c:pt>
                <c:pt idx="30">
                  <c:v>6516</c:v>
                </c:pt>
                <c:pt idx="31">
                  <c:v>6779</c:v>
                </c:pt>
                <c:pt idx="32">
                  <c:v>7000</c:v>
                </c:pt>
                <c:pt idx="33">
                  <c:v>7434</c:v>
                </c:pt>
                <c:pt idx="34">
                  <c:v>7837</c:v>
                </c:pt>
                <c:pt idx="35">
                  <c:v>8000</c:v>
                </c:pt>
              </c:numCache>
            </c:numRef>
          </c:xVal>
          <c:yVal>
            <c:numRef>
              <c:f>'Peak data'!$B$3:$B$244</c:f>
              <c:numCache>
                <c:formatCode>General</c:formatCode>
                <c:ptCount val="228"/>
                <c:pt idx="0">
                  <c:v>76.099999999999994</c:v>
                </c:pt>
                <c:pt idx="1">
                  <c:v>76.900000000000006</c:v>
                </c:pt>
                <c:pt idx="2">
                  <c:v>76.900000000000006</c:v>
                </c:pt>
                <c:pt idx="3">
                  <c:v>76.7</c:v>
                </c:pt>
                <c:pt idx="4">
                  <c:v>77.2</c:v>
                </c:pt>
                <c:pt idx="5">
                  <c:v>76.599999999999994</c:v>
                </c:pt>
                <c:pt idx="6">
                  <c:v>76.3</c:v>
                </c:pt>
                <c:pt idx="7">
                  <c:v>76.599999999999994</c:v>
                </c:pt>
                <c:pt idx="8">
                  <c:v>76.599999999999994</c:v>
                </c:pt>
                <c:pt idx="9">
                  <c:v>81.099999999999994</c:v>
                </c:pt>
                <c:pt idx="10">
                  <c:v>113</c:v>
                </c:pt>
                <c:pt idx="11">
                  <c:v>141.5</c:v>
                </c:pt>
                <c:pt idx="12">
                  <c:v>171.9</c:v>
                </c:pt>
                <c:pt idx="13">
                  <c:v>202.1</c:v>
                </c:pt>
                <c:pt idx="14">
                  <c:v>233</c:v>
                </c:pt>
                <c:pt idx="15">
                  <c:v>263.3</c:v>
                </c:pt>
                <c:pt idx="16">
                  <c:v>295.2</c:v>
                </c:pt>
                <c:pt idx="17">
                  <c:v>326.60000000000002</c:v>
                </c:pt>
                <c:pt idx="18">
                  <c:v>359.4</c:v>
                </c:pt>
                <c:pt idx="19">
                  <c:v>391.9</c:v>
                </c:pt>
                <c:pt idx="20">
                  <c:v>431.9</c:v>
                </c:pt>
                <c:pt idx="21">
                  <c:v>468.9</c:v>
                </c:pt>
                <c:pt idx="22">
                  <c:v>506.6</c:v>
                </c:pt>
                <c:pt idx="23">
                  <c:v>543.6</c:v>
                </c:pt>
                <c:pt idx="24">
                  <c:v>587.20000000000005</c:v>
                </c:pt>
                <c:pt idx="25">
                  <c:v>634.5</c:v>
                </c:pt>
                <c:pt idx="26">
                  <c:v>663.8</c:v>
                </c:pt>
                <c:pt idx="27">
                  <c:v>662</c:v>
                </c:pt>
                <c:pt idx="28">
                  <c:v>660</c:v>
                </c:pt>
                <c:pt idx="29">
                  <c:v>650</c:v>
                </c:pt>
                <c:pt idx="30">
                  <c:v>641</c:v>
                </c:pt>
                <c:pt idx="31">
                  <c:v>625</c:v>
                </c:pt>
                <c:pt idx="32">
                  <c:v>605.9</c:v>
                </c:pt>
                <c:pt idx="33">
                  <c:v>591.70000000000005</c:v>
                </c:pt>
                <c:pt idx="34">
                  <c:v>584</c:v>
                </c:pt>
                <c:pt idx="35">
                  <c:v>579.20000000000005</c:v>
                </c:pt>
              </c:numCache>
            </c:numRef>
          </c:yVal>
        </c:ser>
        <c:axId val="266004736"/>
        <c:axId val="266559872"/>
      </c:scatterChart>
      <c:valAx>
        <c:axId val="265764224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92"/>
              <c:y val="0.874388176968079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002432"/>
        <c:crosses val="autoZero"/>
        <c:crossBetween val="midCat"/>
      </c:valAx>
      <c:valAx>
        <c:axId val="2660024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Nm/ Battery Voltage  </a:t>
                </a:r>
              </a:p>
            </c:rich>
          </c:tx>
          <c:layout>
            <c:manualLayout>
              <c:xMode val="edge"/>
              <c:yMode val="edge"/>
              <c:x val="3.5182268883056285E-4"/>
              <c:y val="0.15643988128934877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5764224"/>
        <c:crosses val="autoZero"/>
        <c:crossBetween val="midCat"/>
      </c:valAx>
      <c:valAx>
        <c:axId val="266004736"/>
        <c:scaling>
          <c:orientation val="minMax"/>
        </c:scaling>
        <c:delete val="1"/>
        <c:axPos val="b"/>
        <c:numFmt formatCode="General" sourceLinked="1"/>
        <c:tickLblPos val="none"/>
        <c:crossAx val="266559872"/>
        <c:crosses val="autoZero"/>
        <c:crossBetween val="midCat"/>
      </c:valAx>
      <c:valAx>
        <c:axId val="266559872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004736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022408865558472"/>
          <c:y val="0.93748734839517611"/>
          <c:w val="0.66832009332166842"/>
          <c:h val="4.211397594908481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3"/>
          <c:y val="0.16639477977161488"/>
          <c:w val="0.79134295227524976"/>
          <c:h val="0.65579119086460536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76</c:v>
                </c:pt>
                <c:pt idx="1">
                  <c:v>82</c:v>
                </c:pt>
                <c:pt idx="2">
                  <c:v>87</c:v>
                </c:pt>
                <c:pt idx="3">
                  <c:v>86</c:v>
                </c:pt>
                <c:pt idx="4">
                  <c:v>86</c:v>
                </c:pt>
                <c:pt idx="5">
                  <c:v>85</c:v>
                </c:pt>
                <c:pt idx="6">
                  <c:v>90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76</c:v>
                </c:pt>
                <c:pt idx="1">
                  <c:v>76</c:v>
                </c:pt>
                <c:pt idx="2">
                  <c:v>77</c:v>
                </c:pt>
                <c:pt idx="3">
                  <c:v>76</c:v>
                </c:pt>
                <c:pt idx="4">
                  <c:v>76</c:v>
                </c:pt>
                <c:pt idx="5">
                  <c:v>78</c:v>
                </c:pt>
                <c:pt idx="6">
                  <c:v>78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17.3</c:v>
                </c:pt>
                <c:pt idx="1">
                  <c:v>32.5</c:v>
                </c:pt>
                <c:pt idx="2">
                  <c:v>34.299999999999997</c:v>
                </c:pt>
                <c:pt idx="3">
                  <c:v>45.6</c:v>
                </c:pt>
                <c:pt idx="4">
                  <c:v>66</c:v>
                </c:pt>
                <c:pt idx="5">
                  <c:v>72</c:v>
                </c:pt>
                <c:pt idx="6">
                  <c:v>80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130</c:v>
                </c:pt>
                <c:pt idx="1">
                  <c:v>133</c:v>
                </c:pt>
                <c:pt idx="2">
                  <c:v>110</c:v>
                </c:pt>
                <c:pt idx="3">
                  <c:v>109</c:v>
                </c:pt>
                <c:pt idx="4">
                  <c:v>118</c:v>
                </c:pt>
                <c:pt idx="5">
                  <c:v>111</c:v>
                </c:pt>
                <c:pt idx="6">
                  <c:v>106</c:v>
                </c:pt>
              </c:numCache>
            </c:numRef>
          </c:yVal>
        </c:ser>
        <c:axId val="267608064"/>
        <c:axId val="26761036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10.620000000000001</c:v>
                </c:pt>
                <c:pt idx="1">
                  <c:v>10.620000000000001</c:v>
                </c:pt>
                <c:pt idx="2">
                  <c:v>7.9650000000000007</c:v>
                </c:pt>
                <c:pt idx="3">
                  <c:v>7.9650000000000007</c:v>
                </c:pt>
                <c:pt idx="4">
                  <c:v>8.8500000000000014</c:v>
                </c:pt>
                <c:pt idx="5">
                  <c:v>7.9650000000000007</c:v>
                </c:pt>
                <c:pt idx="6">
                  <c:v>7.9650000000000007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2.0220868240670224</c:v>
                </c:pt>
                <c:pt idx="1">
                  <c:v>4.0441736481340449</c:v>
                </c:pt>
                <c:pt idx="2">
                  <c:v>4.5496953541508001</c:v>
                </c:pt>
                <c:pt idx="3">
                  <c:v>6.0662604722010673</c:v>
                </c:pt>
                <c:pt idx="4">
                  <c:v>8.425361766945926</c:v>
                </c:pt>
                <c:pt idx="5">
                  <c:v>9.0993907083016001</c:v>
                </c:pt>
                <c:pt idx="6">
                  <c:v>10.615955826351867</c:v>
                </c:pt>
              </c:numCache>
            </c:numRef>
          </c:yVal>
        </c:ser>
        <c:axId val="267996160"/>
        <c:axId val="267993856"/>
      </c:scatterChart>
      <c:valAx>
        <c:axId val="26760806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03"/>
              <c:y val="0.874388176968080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610368"/>
        <c:crosses val="autoZero"/>
        <c:crossBetween val="midCat"/>
      </c:valAx>
      <c:valAx>
        <c:axId val="2676103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608064"/>
        <c:crosses val="autoZero"/>
        <c:crossBetween val="midCat"/>
      </c:valAx>
      <c:valAx>
        <c:axId val="267993856"/>
        <c:scaling>
          <c:orientation val="minMax"/>
        </c:scaling>
        <c:axPos val="r"/>
        <c:numFmt formatCode="0.0" sourceLinked="0"/>
        <c:tickLblPos val="nextTo"/>
        <c:crossAx val="267996160"/>
        <c:crosses val="max"/>
        <c:crossBetween val="midCat"/>
      </c:valAx>
      <c:valAx>
        <c:axId val="267996160"/>
        <c:scaling>
          <c:orientation val="minMax"/>
        </c:scaling>
        <c:delete val="1"/>
        <c:axPos val="b"/>
        <c:numFmt formatCode="General" sourceLinked="1"/>
        <c:tickLblPos val="none"/>
        <c:crossAx val="26799385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8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5"/>
          <c:y val="0.16639477977161488"/>
          <c:w val="0.79134295227524976"/>
          <c:h val="0.655791190864605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76</c:v>
                </c:pt>
                <c:pt idx="1">
                  <c:v>82</c:v>
                </c:pt>
                <c:pt idx="2">
                  <c:v>87</c:v>
                </c:pt>
                <c:pt idx="3">
                  <c:v>86</c:v>
                </c:pt>
                <c:pt idx="4">
                  <c:v>86</c:v>
                </c:pt>
                <c:pt idx="5">
                  <c:v>85</c:v>
                </c:pt>
                <c:pt idx="6">
                  <c:v>90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76</c:v>
                </c:pt>
                <c:pt idx="1">
                  <c:v>76</c:v>
                </c:pt>
                <c:pt idx="2">
                  <c:v>77</c:v>
                </c:pt>
                <c:pt idx="3">
                  <c:v>76</c:v>
                </c:pt>
                <c:pt idx="4">
                  <c:v>76</c:v>
                </c:pt>
                <c:pt idx="5">
                  <c:v>78</c:v>
                </c:pt>
                <c:pt idx="6">
                  <c:v>78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17.3</c:v>
                </c:pt>
                <c:pt idx="1">
                  <c:v>32.5</c:v>
                </c:pt>
                <c:pt idx="2">
                  <c:v>34.299999999999997</c:v>
                </c:pt>
                <c:pt idx="3">
                  <c:v>45.6</c:v>
                </c:pt>
                <c:pt idx="4">
                  <c:v>66</c:v>
                </c:pt>
                <c:pt idx="5">
                  <c:v>72</c:v>
                </c:pt>
                <c:pt idx="6">
                  <c:v>80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130</c:v>
                </c:pt>
                <c:pt idx="1">
                  <c:v>133</c:v>
                </c:pt>
                <c:pt idx="2">
                  <c:v>110</c:v>
                </c:pt>
                <c:pt idx="3">
                  <c:v>109</c:v>
                </c:pt>
                <c:pt idx="4">
                  <c:v>118</c:v>
                </c:pt>
                <c:pt idx="5">
                  <c:v>111</c:v>
                </c:pt>
                <c:pt idx="6">
                  <c:v>106</c:v>
                </c:pt>
              </c:numCache>
            </c:numRef>
          </c:yVal>
        </c:ser>
        <c:axId val="297871616"/>
        <c:axId val="297905536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14.4</c:v>
                </c:pt>
                <c:pt idx="1">
                  <c:v>14.4</c:v>
                </c:pt>
                <c:pt idx="2">
                  <c:v>10.8</c:v>
                </c:pt>
                <c:pt idx="3">
                  <c:v>10.8</c:v>
                </c:pt>
                <c:pt idx="4">
                  <c:v>12</c:v>
                </c:pt>
                <c:pt idx="5">
                  <c:v>10.8</c:v>
                </c:pt>
                <c:pt idx="6">
                  <c:v>10.8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1.514673398548438</c:v>
                </c:pt>
                <c:pt idx="1">
                  <c:v>3.0293467970968759</c:v>
                </c:pt>
                <c:pt idx="2">
                  <c:v>3.4080151467339856</c:v>
                </c:pt>
                <c:pt idx="3">
                  <c:v>4.5440201956453139</c:v>
                </c:pt>
                <c:pt idx="4">
                  <c:v>6.3111391606184917</c:v>
                </c:pt>
                <c:pt idx="5">
                  <c:v>6.8160302934679713</c:v>
                </c:pt>
                <c:pt idx="6">
                  <c:v>7.9520353423792995</c:v>
                </c:pt>
              </c:numCache>
            </c:numRef>
          </c:yVal>
        </c:ser>
        <c:axId val="298259584"/>
        <c:axId val="298211584"/>
      </c:scatterChart>
      <c:valAx>
        <c:axId val="29787161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14"/>
              <c:y val="0.874388176968080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7905536"/>
        <c:crosses val="autoZero"/>
        <c:crossBetween val="midCat"/>
      </c:valAx>
      <c:valAx>
        <c:axId val="2979055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7871616"/>
        <c:crosses val="autoZero"/>
        <c:crossBetween val="midCat"/>
      </c:valAx>
      <c:valAx>
        <c:axId val="298211584"/>
        <c:scaling>
          <c:orientation val="minMax"/>
        </c:scaling>
        <c:axPos val="r"/>
        <c:numFmt formatCode="0.0" sourceLinked="0"/>
        <c:tickLblPos val="nextTo"/>
        <c:crossAx val="298259584"/>
        <c:crosses val="max"/>
        <c:crossBetween val="midCat"/>
      </c:valAx>
      <c:valAx>
        <c:axId val="298259584"/>
        <c:scaling>
          <c:orientation val="minMax"/>
        </c:scaling>
        <c:delete val="1"/>
        <c:axPos val="b"/>
        <c:numFmt formatCode="General" sourceLinked="1"/>
        <c:tickLblPos val="none"/>
        <c:crossAx val="29821158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76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5"/>
          <c:y val="0.16639477977161488"/>
          <c:w val="0.79134295227524976"/>
          <c:h val="0.655791190864605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79</c:v>
                </c:pt>
                <c:pt idx="1">
                  <c:v>82</c:v>
                </c:pt>
                <c:pt idx="2">
                  <c:v>86</c:v>
                </c:pt>
                <c:pt idx="3">
                  <c:v>87</c:v>
                </c:pt>
                <c:pt idx="4">
                  <c:v>80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79</c:v>
                </c:pt>
                <c:pt idx="1">
                  <c:v>80</c:v>
                </c:pt>
                <c:pt idx="2">
                  <c:v>80</c:v>
                </c:pt>
                <c:pt idx="3">
                  <c:v>79</c:v>
                </c:pt>
                <c:pt idx="4">
                  <c:v>79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15.3</c:v>
                </c:pt>
                <c:pt idx="1">
                  <c:v>21.5</c:v>
                </c:pt>
                <c:pt idx="2">
                  <c:v>23</c:v>
                </c:pt>
                <c:pt idx="3">
                  <c:v>26</c:v>
                </c:pt>
                <c:pt idx="4">
                  <c:v>20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119</c:v>
                </c:pt>
                <c:pt idx="1">
                  <c:v>100</c:v>
                </c:pt>
                <c:pt idx="2">
                  <c:v>83</c:v>
                </c:pt>
                <c:pt idx="3">
                  <c:v>75</c:v>
                </c:pt>
                <c:pt idx="4">
                  <c:v>59</c:v>
                </c:pt>
              </c:numCache>
            </c:numRef>
          </c:yVal>
        </c:ser>
        <c:axId val="300889216"/>
        <c:axId val="30207628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9.7349999999999994</c:v>
                </c:pt>
                <c:pt idx="1">
                  <c:v>7.08</c:v>
                </c:pt>
                <c:pt idx="2">
                  <c:v>5.3100000000000005</c:v>
                </c:pt>
                <c:pt idx="3">
                  <c:v>4.4250000000000007</c:v>
                </c:pt>
                <c:pt idx="4">
                  <c:v>2.6550000000000002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1.8535795887281037</c:v>
                </c:pt>
                <c:pt idx="1">
                  <c:v>2.6961157654226962</c:v>
                </c:pt>
                <c:pt idx="2">
                  <c:v>3.0331302361005337</c:v>
                </c:pt>
                <c:pt idx="3">
                  <c:v>3.3701447067783707</c:v>
                </c:pt>
                <c:pt idx="4">
                  <c:v>2.5276085300837781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302088192"/>
        <c:axId val="302078208"/>
      </c:scatterChart>
      <c:valAx>
        <c:axId val="300889216"/>
        <c:scaling>
          <c:orientation val="minMax"/>
          <c:max val="5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14"/>
              <c:y val="0.874388176968080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2076288"/>
        <c:crosses val="autoZero"/>
        <c:crossBetween val="midCat"/>
      </c:valAx>
      <c:valAx>
        <c:axId val="30207628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0889216"/>
        <c:crosses val="autoZero"/>
        <c:crossBetween val="midCat"/>
      </c:valAx>
      <c:valAx>
        <c:axId val="302078208"/>
        <c:scaling>
          <c:orientation val="minMax"/>
        </c:scaling>
        <c:axPos val="r"/>
        <c:numFmt formatCode="0.0" sourceLinked="0"/>
        <c:tickLblPos val="nextTo"/>
        <c:crossAx val="302088192"/>
        <c:crosses val="max"/>
        <c:crossBetween val="midCat"/>
      </c:valAx>
      <c:valAx>
        <c:axId val="302088192"/>
        <c:scaling>
          <c:orientation val="minMax"/>
        </c:scaling>
        <c:delete val="1"/>
        <c:axPos val="b"/>
        <c:numFmt formatCode="General" sourceLinked="1"/>
        <c:tickLblPos val="none"/>
        <c:crossAx val="30207820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76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8"/>
          <c:y val="0.16639477977161488"/>
          <c:w val="0.79134295227524976"/>
          <c:h val="0.65579119086460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79</c:v>
                </c:pt>
                <c:pt idx="1">
                  <c:v>82</c:v>
                </c:pt>
                <c:pt idx="2">
                  <c:v>86</c:v>
                </c:pt>
                <c:pt idx="3">
                  <c:v>87</c:v>
                </c:pt>
                <c:pt idx="4">
                  <c:v>80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79</c:v>
                </c:pt>
                <c:pt idx="1">
                  <c:v>80</c:v>
                </c:pt>
                <c:pt idx="2">
                  <c:v>80</c:v>
                </c:pt>
                <c:pt idx="3">
                  <c:v>79</c:v>
                </c:pt>
                <c:pt idx="4">
                  <c:v>79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15.3</c:v>
                </c:pt>
                <c:pt idx="1">
                  <c:v>21.5</c:v>
                </c:pt>
                <c:pt idx="2">
                  <c:v>23</c:v>
                </c:pt>
                <c:pt idx="3">
                  <c:v>26</c:v>
                </c:pt>
                <c:pt idx="4">
                  <c:v>20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119</c:v>
                </c:pt>
                <c:pt idx="1">
                  <c:v>100</c:v>
                </c:pt>
                <c:pt idx="2">
                  <c:v>83</c:v>
                </c:pt>
                <c:pt idx="3">
                  <c:v>75</c:v>
                </c:pt>
                <c:pt idx="4">
                  <c:v>59</c:v>
                </c:pt>
              </c:numCache>
            </c:numRef>
          </c:yVal>
        </c:ser>
        <c:axId val="302917120"/>
        <c:axId val="303370240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  <c:pt idx="0">
                  <c:v>13.2</c:v>
                </c:pt>
                <c:pt idx="1">
                  <c:v>9.6</c:v>
                </c:pt>
                <c:pt idx="2">
                  <c:v>7.2</c:v>
                </c:pt>
                <c:pt idx="3">
                  <c:v>6</c:v>
                </c:pt>
                <c:pt idx="4">
                  <c:v>3.6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1.3884506153360681</c:v>
                </c:pt>
                <c:pt idx="1">
                  <c:v>2.0195645313979171</c:v>
                </c:pt>
                <c:pt idx="2">
                  <c:v>2.2720100978226569</c:v>
                </c:pt>
                <c:pt idx="3">
                  <c:v>2.5244556642473968</c:v>
                </c:pt>
                <c:pt idx="4">
                  <c:v>1.8933417481855475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310622848"/>
        <c:axId val="310621312"/>
      </c:scatterChart>
      <c:valAx>
        <c:axId val="302917120"/>
        <c:scaling>
          <c:orientation val="minMax"/>
          <c:max val="5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25"/>
              <c:y val="0.874388176968080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3370240"/>
        <c:crosses val="autoZero"/>
        <c:crossBetween val="midCat"/>
      </c:valAx>
      <c:valAx>
        <c:axId val="3033702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2917120"/>
        <c:crosses val="autoZero"/>
        <c:crossBetween val="midCat"/>
      </c:valAx>
      <c:valAx>
        <c:axId val="310621312"/>
        <c:scaling>
          <c:orientation val="minMax"/>
        </c:scaling>
        <c:axPos val="r"/>
        <c:numFmt formatCode="0.0" sourceLinked="0"/>
        <c:tickLblPos val="nextTo"/>
        <c:crossAx val="310622848"/>
        <c:crosses val="max"/>
        <c:crossBetween val="midCat"/>
      </c:valAx>
      <c:valAx>
        <c:axId val="310622848"/>
        <c:scaling>
          <c:orientation val="minMax"/>
        </c:scaling>
        <c:delete val="1"/>
        <c:axPos val="b"/>
        <c:numFmt formatCode="General" sourceLinked="1"/>
        <c:tickLblPos val="none"/>
        <c:crossAx val="31062131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8"/>
          <c:y val="0.16639477977161488"/>
          <c:w val="0.79134295227524976"/>
          <c:h val="0.65579119086460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80</c:v>
                </c:pt>
                <c:pt idx="1">
                  <c:v>88</c:v>
                </c:pt>
                <c:pt idx="2">
                  <c:v>90</c:v>
                </c:pt>
                <c:pt idx="3">
                  <c:v>85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79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13.7</c:v>
                </c:pt>
                <c:pt idx="1">
                  <c:v>12.6</c:v>
                </c:pt>
                <c:pt idx="2">
                  <c:v>11.2</c:v>
                </c:pt>
                <c:pt idx="3">
                  <c:v>11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110</c:v>
                </c:pt>
                <c:pt idx="1">
                  <c:v>71</c:v>
                </c:pt>
                <c:pt idx="2">
                  <c:v>54</c:v>
                </c:pt>
                <c:pt idx="3">
                  <c:v>48</c:v>
                </c:pt>
              </c:numCache>
            </c:numRef>
          </c:yVal>
        </c:ser>
        <c:axId val="251287040"/>
        <c:axId val="251288960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8.8500000000000014</c:v>
                </c:pt>
                <c:pt idx="1">
                  <c:v>4.4250000000000007</c:v>
                </c:pt>
                <c:pt idx="2">
                  <c:v>2.6550000000000002</c:v>
                </c:pt>
                <c:pt idx="3">
                  <c:v>2.6550000000000002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1.6850723533891854</c:v>
                </c:pt>
                <c:pt idx="1">
                  <c:v>1.6850723533891854</c:v>
                </c:pt>
                <c:pt idx="2">
                  <c:v>1.5165651180502668</c:v>
                </c:pt>
                <c:pt idx="3">
                  <c:v>2.0220868240670224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251304576"/>
        <c:axId val="251303040"/>
      </c:scatterChart>
      <c:valAx>
        <c:axId val="251287040"/>
        <c:scaling>
          <c:orientation val="minMax"/>
          <c:max val="4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25"/>
              <c:y val="0.874388176968080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1288960"/>
        <c:crosses val="autoZero"/>
        <c:crossBetween val="midCat"/>
      </c:valAx>
      <c:valAx>
        <c:axId val="2512889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1287040"/>
        <c:crosses val="autoZero"/>
        <c:crossBetween val="midCat"/>
      </c:valAx>
      <c:valAx>
        <c:axId val="251303040"/>
        <c:scaling>
          <c:orientation val="minMax"/>
        </c:scaling>
        <c:axPos val="r"/>
        <c:numFmt formatCode="0.0" sourceLinked="0"/>
        <c:tickLblPos val="nextTo"/>
        <c:crossAx val="251304576"/>
        <c:crosses val="max"/>
        <c:crossBetween val="midCat"/>
      </c:valAx>
      <c:valAx>
        <c:axId val="251304576"/>
        <c:scaling>
          <c:orientation val="minMax"/>
        </c:scaling>
        <c:delete val="1"/>
        <c:axPos val="b"/>
        <c:numFmt formatCode="General" sourceLinked="1"/>
        <c:tickLblPos val="none"/>
        <c:crossAx val="25130304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"/>
          <c:y val="0.16639477977161488"/>
          <c:w val="0.79134295227524976"/>
          <c:h val="0.655791190864605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80</c:v>
                </c:pt>
                <c:pt idx="1">
                  <c:v>88</c:v>
                </c:pt>
                <c:pt idx="2">
                  <c:v>90</c:v>
                </c:pt>
                <c:pt idx="3">
                  <c:v>85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79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13.7</c:v>
                </c:pt>
                <c:pt idx="1">
                  <c:v>12.6</c:v>
                </c:pt>
                <c:pt idx="2">
                  <c:v>11.2</c:v>
                </c:pt>
                <c:pt idx="3">
                  <c:v>11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110</c:v>
                </c:pt>
                <c:pt idx="1">
                  <c:v>71</c:v>
                </c:pt>
                <c:pt idx="2">
                  <c:v>54</c:v>
                </c:pt>
                <c:pt idx="3">
                  <c:v>48</c:v>
                </c:pt>
              </c:numCache>
            </c:numRef>
          </c:yVal>
        </c:ser>
        <c:axId val="251452800"/>
        <c:axId val="253113856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  <c:pt idx="0">
                  <c:v>12</c:v>
                </c:pt>
                <c:pt idx="1">
                  <c:v>6</c:v>
                </c:pt>
                <c:pt idx="2">
                  <c:v>3.6</c:v>
                </c:pt>
                <c:pt idx="3">
                  <c:v>3.6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1.2622278321236984</c:v>
                </c:pt>
                <c:pt idx="1">
                  <c:v>1.2622278321236984</c:v>
                </c:pt>
                <c:pt idx="2">
                  <c:v>1.1360050489113285</c:v>
                </c:pt>
                <c:pt idx="3">
                  <c:v>1.514673398548438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253293312"/>
        <c:axId val="253115392"/>
      </c:scatterChart>
      <c:valAx>
        <c:axId val="251452800"/>
        <c:scaling>
          <c:orientation val="minMax"/>
          <c:max val="4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36"/>
              <c:y val="0.874388176968080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113856"/>
        <c:crosses val="autoZero"/>
        <c:crossBetween val="midCat"/>
      </c:valAx>
      <c:valAx>
        <c:axId val="2531138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1452800"/>
        <c:crosses val="autoZero"/>
        <c:crossBetween val="midCat"/>
      </c:valAx>
      <c:valAx>
        <c:axId val="253115392"/>
        <c:scaling>
          <c:orientation val="minMax"/>
        </c:scaling>
        <c:axPos val="r"/>
        <c:numFmt formatCode="0.0" sourceLinked="0"/>
        <c:tickLblPos val="nextTo"/>
        <c:crossAx val="253293312"/>
        <c:crosses val="max"/>
        <c:crossBetween val="midCat"/>
      </c:valAx>
      <c:valAx>
        <c:axId val="253293312"/>
        <c:scaling>
          <c:orientation val="minMax"/>
        </c:scaling>
        <c:delete val="1"/>
        <c:axPos val="b"/>
        <c:numFmt formatCode="General" sourceLinked="1"/>
        <c:tickLblPos val="none"/>
        <c:crossAx val="25311539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0.24111</cdr:x>
      <cdr:y>0</cdr:y>
    </cdr:from>
    <cdr:to>
      <cdr:x>0.79556</cdr:x>
      <cdr:y>0.19608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066915" y="-28575"/>
          <a:ext cx="4753023" cy="11430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AC-20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108 Volt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0.04778</cdr:x>
      <cdr:y>0.02614</cdr:y>
    </cdr:from>
    <cdr:to>
      <cdr:x>0.27</cdr:x>
      <cdr:y>0.13888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09575" y="1524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0.28555</cdr:x>
      <cdr:y>0</cdr:y>
    </cdr:from>
    <cdr:to>
      <cdr:x>0.8</cdr:x>
      <cdr:y>0.20588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47915" y="-28575"/>
          <a:ext cx="4410123" cy="12001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AC-20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108 Volt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0.96667</cdr:x>
      <cdr:y>0.2402</cdr:y>
    </cdr:from>
    <cdr:to>
      <cdr:x>0.99555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86788" y="1400175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0.07444</cdr:x>
      <cdr:y>0.01961</cdr:y>
    </cdr:from>
    <cdr:to>
      <cdr:x>0.29666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38175" y="1143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0.26334</cdr:x>
      <cdr:y>0.00163</cdr:y>
    </cdr:from>
    <cdr:to>
      <cdr:x>0.80223</cdr:x>
      <cdr:y>0.19444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257454" y="9514"/>
          <a:ext cx="4619634" cy="11239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AC-20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108 Volt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No Fan Cooling</a:t>
          </a:r>
          <a:endParaRPr lang="en-US" sz="2000" b="1">
            <a:solidFill>
              <a:srgbClr val="FF0000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0.05222</cdr:x>
      <cdr:y>0.02124</cdr:y>
    </cdr:from>
    <cdr:to>
      <cdr:x>0.27444</cdr:x>
      <cdr:y>0.13398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47675" y="1238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0.28333</cdr:x>
      <cdr:y>0</cdr:y>
    </cdr:from>
    <cdr:to>
      <cdr:x>0.79778</cdr:x>
      <cdr:y>0.20098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28865" y="-28575"/>
          <a:ext cx="4410123" cy="11715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AC-20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108 Volt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No Fan Cooling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0.96667</cdr:x>
      <cdr:y>0.24183</cdr:y>
    </cdr:from>
    <cdr:to>
      <cdr:x>0.99555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86788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0.05667</cdr:x>
      <cdr:y>0.02614</cdr:y>
    </cdr:from>
    <cdr:to>
      <cdr:x>0.27889</cdr:x>
      <cdr:y>0.13888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85775" y="1524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AC-20 Imperial Peak Graph</a:t>
          </a:r>
        </a:p>
        <a:p xmlns:a="http://schemas.openxmlformats.org/drawingml/2006/main">
          <a:pPr algn="ctr"/>
          <a:r>
            <a:rPr lang="en-US" sz="2000" b="1" baseline="0"/>
            <a:t>108 Volts/650 Amps</a:t>
          </a:r>
        </a:p>
      </cdr:txBody>
    </cdr:sp>
  </cdr:relSizeAnchor>
  <cdr:relSizeAnchor xmlns:cdr="http://schemas.openxmlformats.org/drawingml/2006/chartDrawing">
    <cdr:from>
      <cdr:x>0.96333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258174" y="1581139"/>
          <a:ext cx="314325" cy="2247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</cdr:x>
      <cdr:y>0.11765</cdr:y>
    </cdr:from>
    <cdr:to>
      <cdr:x>0.04111</cdr:x>
      <cdr:y>0.85458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685800"/>
          <a:ext cx="352416" cy="429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Horsepower/ Torque (Ft. Lbs.)/ Battery Voltage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2857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AC-20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108 Volts/650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0.25</cdr:x>
      <cdr:y>0</cdr:y>
    </cdr:from>
    <cdr:to>
      <cdr:x>0.79667</cdr:x>
      <cdr:y>0.18628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143135" y="-28575"/>
          <a:ext cx="4686328" cy="1085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AC-20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108 Volt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0.04778</cdr:x>
      <cdr:y>0.02288</cdr:y>
    </cdr:from>
    <cdr:to>
      <cdr:x>0.27</cdr:x>
      <cdr:y>0.13562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09575" y="13335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0.28222</cdr:x>
      <cdr:y>0</cdr:y>
    </cdr:from>
    <cdr:to>
      <cdr:x>0.79667</cdr:x>
      <cdr:y>0.19935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19340" y="-28575"/>
          <a:ext cx="4410123" cy="11620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AC-20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108Volt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0.96778</cdr:x>
      <cdr:y>0.23693</cdr:y>
    </cdr:from>
    <cdr:to>
      <cdr:x>0.99666</cdr:x>
      <cdr:y>0.77614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96313" y="1381125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0.06444</cdr:x>
      <cdr:y>0.02288</cdr:y>
    </cdr:from>
    <cdr:to>
      <cdr:x>0.28666</cdr:x>
      <cdr:y>0.13562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52450" y="13335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-2857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25"/>
  <sheetViews>
    <sheetView workbookViewId="0">
      <pane ySplit="2" topLeftCell="A15" activePane="bottomLeft" state="frozen"/>
      <selection pane="bottomLeft" activeCell="C66" sqref="C66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109.58</v>
      </c>
      <c r="B3">
        <v>76.099999999999994</v>
      </c>
      <c r="C3">
        <v>650.70000000000005</v>
      </c>
      <c r="D3">
        <v>35</v>
      </c>
      <c r="E3">
        <v>111.4</v>
      </c>
      <c r="F3" s="8">
        <f t="shared" ref="F3:F244" si="0">(D3*E3)/9507</f>
        <v>0.41011885978752499</v>
      </c>
      <c r="G3" s="7">
        <f t="shared" ref="G3:G244" si="1">SUM(E3*0.7375)</f>
        <v>82.157500000000013</v>
      </c>
      <c r="H3" s="7">
        <f t="shared" ref="H3:H244" si="2">SUM(D3*G3)/5252</f>
        <v>0.54750809215536944</v>
      </c>
      <c r="I3" s="9"/>
      <c r="J3" s="5"/>
      <c r="L3" s="4"/>
      <c r="M3" s="4"/>
      <c r="N3" s="4"/>
    </row>
    <row r="4" spans="1:14" s="3" customFormat="1" ht="12.75" customHeight="1">
      <c r="A4">
        <v>109.58</v>
      </c>
      <c r="B4">
        <v>76.900000000000006</v>
      </c>
      <c r="C4">
        <v>648.9</v>
      </c>
      <c r="D4">
        <v>40</v>
      </c>
      <c r="E4">
        <v>111.4</v>
      </c>
      <c r="F4" s="8">
        <f t="shared" ref="F4:F62" si="3">(D4*E4)/9507</f>
        <v>0.46870726832859999</v>
      </c>
      <c r="G4" s="7">
        <f t="shared" ref="G4:G62" si="4">SUM(E4*0.7375)</f>
        <v>82.157500000000013</v>
      </c>
      <c r="H4" s="7">
        <f t="shared" ref="H4:H62" si="5">SUM(D4*G4)/5252</f>
        <v>0.62572353389185087</v>
      </c>
      <c r="I4" s="9"/>
      <c r="J4" s="5"/>
      <c r="L4" s="4"/>
      <c r="M4" s="4"/>
      <c r="N4" s="4"/>
    </row>
    <row r="5" spans="1:14" s="3" customFormat="1" ht="12.75" customHeight="1">
      <c r="A5">
        <v>109.58</v>
      </c>
      <c r="B5">
        <v>76.900000000000006</v>
      </c>
      <c r="C5">
        <v>650.29999999999995</v>
      </c>
      <c r="D5">
        <v>42</v>
      </c>
      <c r="E5">
        <v>111.4</v>
      </c>
      <c r="F5" s="8">
        <f t="shared" si="3"/>
        <v>0.49214263174502998</v>
      </c>
      <c r="G5" s="7">
        <f t="shared" si="4"/>
        <v>82.157500000000013</v>
      </c>
      <c r="H5" s="7">
        <f t="shared" si="5"/>
        <v>0.65700971058644342</v>
      </c>
      <c r="I5" s="9"/>
      <c r="J5" s="5"/>
      <c r="L5" s="4"/>
      <c r="M5" s="4"/>
      <c r="N5" s="4"/>
    </row>
    <row r="6" spans="1:14" s="3" customFormat="1" ht="12.75" customHeight="1">
      <c r="A6">
        <v>109.43</v>
      </c>
      <c r="B6">
        <v>76.7</v>
      </c>
      <c r="C6">
        <v>649.70000000000005</v>
      </c>
      <c r="D6">
        <v>44</v>
      </c>
      <c r="E6">
        <v>111.4</v>
      </c>
      <c r="F6" s="8">
        <f t="shared" si="3"/>
        <v>0.51557799516145997</v>
      </c>
      <c r="G6" s="7">
        <f t="shared" si="4"/>
        <v>82.157500000000013</v>
      </c>
      <c r="H6" s="7">
        <f t="shared" si="5"/>
        <v>0.68829588728103597</v>
      </c>
      <c r="I6" s="9"/>
      <c r="J6" s="5"/>
      <c r="L6" s="4"/>
      <c r="M6" s="4"/>
      <c r="N6" s="4"/>
    </row>
    <row r="7" spans="1:14" s="3" customFormat="1" ht="12.75" customHeight="1">
      <c r="A7">
        <v>109.58</v>
      </c>
      <c r="B7">
        <v>77.2</v>
      </c>
      <c r="C7">
        <v>650.70000000000005</v>
      </c>
      <c r="D7">
        <v>46</v>
      </c>
      <c r="E7">
        <v>111.4</v>
      </c>
      <c r="F7" s="8">
        <f t="shared" si="3"/>
        <v>0.53901335857789001</v>
      </c>
      <c r="G7" s="7">
        <f t="shared" si="4"/>
        <v>82.157500000000013</v>
      </c>
      <c r="H7" s="7">
        <f t="shared" si="5"/>
        <v>0.71958206397562852</v>
      </c>
      <c r="I7" s="9"/>
      <c r="J7" s="5"/>
      <c r="L7" s="4"/>
      <c r="M7" s="4"/>
      <c r="N7" s="4"/>
    </row>
    <row r="8" spans="1:14" s="3" customFormat="1" ht="12.75" customHeight="1">
      <c r="A8">
        <v>109.58</v>
      </c>
      <c r="B8">
        <v>76.599999999999994</v>
      </c>
      <c r="C8">
        <v>649.1</v>
      </c>
      <c r="D8">
        <v>47</v>
      </c>
      <c r="E8">
        <v>111.4</v>
      </c>
      <c r="F8" s="8">
        <f t="shared" si="3"/>
        <v>0.55073104028610498</v>
      </c>
      <c r="G8" s="7">
        <f t="shared" si="4"/>
        <v>82.157500000000013</v>
      </c>
      <c r="H8" s="7">
        <f t="shared" si="5"/>
        <v>0.73522515232292474</v>
      </c>
      <c r="I8" s="9"/>
      <c r="J8" s="5"/>
      <c r="L8" s="4"/>
      <c r="M8" s="4"/>
      <c r="N8" s="4"/>
    </row>
    <row r="9" spans="1:14" s="3" customFormat="1" ht="12.75" customHeight="1">
      <c r="A9">
        <v>109.43</v>
      </c>
      <c r="B9">
        <v>76.3</v>
      </c>
      <c r="C9">
        <v>650.1</v>
      </c>
      <c r="D9">
        <v>48</v>
      </c>
      <c r="E9">
        <v>111.4</v>
      </c>
      <c r="F9" s="8">
        <f t="shared" si="3"/>
        <v>0.56244872199432006</v>
      </c>
      <c r="G9" s="7">
        <f t="shared" si="4"/>
        <v>82.157500000000013</v>
      </c>
      <c r="H9" s="7">
        <f t="shared" si="5"/>
        <v>0.75086824067022095</v>
      </c>
      <c r="I9" s="9"/>
      <c r="J9" s="5"/>
      <c r="L9" s="4"/>
      <c r="M9" s="4"/>
      <c r="N9" s="4"/>
    </row>
    <row r="10" spans="1:14" s="3" customFormat="1" ht="12.75" customHeight="1">
      <c r="A10">
        <v>109.58</v>
      </c>
      <c r="B10">
        <v>76.599999999999994</v>
      </c>
      <c r="C10">
        <v>649.5</v>
      </c>
      <c r="D10">
        <v>52</v>
      </c>
      <c r="E10">
        <v>111.4</v>
      </c>
      <c r="F10" s="8">
        <f t="shared" si="3"/>
        <v>0.60931944882718003</v>
      </c>
      <c r="G10" s="7">
        <f t="shared" si="4"/>
        <v>82.157500000000013</v>
      </c>
      <c r="H10" s="7">
        <f t="shared" si="5"/>
        <v>0.81344059405940605</v>
      </c>
      <c r="I10" s="9"/>
      <c r="J10" s="5"/>
      <c r="L10" s="4"/>
      <c r="M10" s="4"/>
      <c r="N10" s="4"/>
    </row>
    <row r="11" spans="1:14" s="3" customFormat="1" ht="12.75" customHeight="1">
      <c r="A11">
        <v>108.83</v>
      </c>
      <c r="B11">
        <v>76.599999999999994</v>
      </c>
      <c r="C11">
        <v>650.79999999999995</v>
      </c>
      <c r="D11">
        <v>294</v>
      </c>
      <c r="E11">
        <v>111.4</v>
      </c>
      <c r="F11" s="8">
        <f t="shared" si="3"/>
        <v>3.4449984222152099</v>
      </c>
      <c r="G11" s="7">
        <f t="shared" si="4"/>
        <v>82.157500000000013</v>
      </c>
      <c r="H11" s="7">
        <f t="shared" si="5"/>
        <v>4.5990679741051039</v>
      </c>
      <c r="I11" s="9"/>
      <c r="J11" s="5"/>
      <c r="L11" s="4"/>
      <c r="M11" s="4"/>
      <c r="N11" s="4"/>
    </row>
    <row r="12" spans="1:14" s="3" customFormat="1" ht="12.75" customHeight="1">
      <c r="A12">
        <v>108.08</v>
      </c>
      <c r="B12">
        <v>81.099999999999994</v>
      </c>
      <c r="C12">
        <v>646.4</v>
      </c>
      <c r="D12">
        <v>573</v>
      </c>
      <c r="E12">
        <v>109</v>
      </c>
      <c r="F12" s="8">
        <f t="shared" si="3"/>
        <v>6.5695803092458185</v>
      </c>
      <c r="G12" s="7">
        <f t="shared" si="4"/>
        <v>80.387500000000003</v>
      </c>
      <c r="H12" s="7">
        <f t="shared" si="5"/>
        <v>8.7703803313023609</v>
      </c>
      <c r="I12" s="9"/>
      <c r="J12" s="5"/>
      <c r="L12" s="4"/>
      <c r="M12" s="4"/>
      <c r="N12" s="4"/>
    </row>
    <row r="13" spans="1:14" s="3" customFormat="1" ht="12.75" customHeight="1">
      <c r="A13">
        <v>107.18</v>
      </c>
      <c r="B13">
        <v>113</v>
      </c>
      <c r="C13">
        <v>643.9</v>
      </c>
      <c r="D13">
        <v>848</v>
      </c>
      <c r="E13">
        <v>106.8</v>
      </c>
      <c r="F13" s="8">
        <f t="shared" si="3"/>
        <v>9.5262858946039746</v>
      </c>
      <c r="G13" s="7">
        <f t="shared" si="4"/>
        <v>78.765000000000001</v>
      </c>
      <c r="H13" s="7">
        <f t="shared" si="5"/>
        <v>12.717578065498857</v>
      </c>
      <c r="I13" s="9"/>
      <c r="J13" s="5"/>
      <c r="L13" s="4"/>
      <c r="M13" s="4"/>
      <c r="N13" s="4"/>
    </row>
    <row r="14" spans="1:14" s="3" customFormat="1" ht="12.75" customHeight="1">
      <c r="A14">
        <v>106.43</v>
      </c>
      <c r="B14">
        <v>141.5</v>
      </c>
      <c r="C14">
        <v>644.70000000000005</v>
      </c>
      <c r="D14">
        <v>1124</v>
      </c>
      <c r="E14">
        <v>104.4</v>
      </c>
      <c r="F14" s="8">
        <f t="shared" si="3"/>
        <v>12.343073524771222</v>
      </c>
      <c r="G14" s="7">
        <f t="shared" si="4"/>
        <v>76.995000000000005</v>
      </c>
      <c r="H14" s="7">
        <f t="shared" si="5"/>
        <v>16.477985529322165</v>
      </c>
      <c r="I14" s="9"/>
      <c r="J14" s="5"/>
      <c r="L14" s="4"/>
      <c r="M14" s="4"/>
      <c r="N14" s="4"/>
    </row>
    <row r="15" spans="1:14" s="3" customFormat="1" ht="12.75" customHeight="1">
      <c r="A15">
        <v>105.53</v>
      </c>
      <c r="B15">
        <v>171.9</v>
      </c>
      <c r="C15">
        <v>644.5</v>
      </c>
      <c r="D15">
        <v>1392</v>
      </c>
      <c r="E15">
        <v>104.4</v>
      </c>
      <c r="F15" s="8">
        <f t="shared" si="3"/>
        <v>15.286083938150838</v>
      </c>
      <c r="G15" s="7">
        <f t="shared" si="4"/>
        <v>76.995000000000005</v>
      </c>
      <c r="H15" s="7">
        <f t="shared" si="5"/>
        <v>20.406900228484389</v>
      </c>
      <c r="I15" s="9"/>
      <c r="J15" s="5"/>
      <c r="L15" s="4"/>
      <c r="M15" s="4"/>
      <c r="N15" s="4"/>
    </row>
    <row r="16" spans="1:14" s="3" customFormat="1" ht="12.75" customHeight="1">
      <c r="A16">
        <v>104.64</v>
      </c>
      <c r="B16">
        <v>202.1</v>
      </c>
      <c r="C16">
        <v>643.9</v>
      </c>
      <c r="D16">
        <v>1664</v>
      </c>
      <c r="E16">
        <v>103.2</v>
      </c>
      <c r="F16" s="8">
        <f t="shared" si="3"/>
        <v>18.062985168822973</v>
      </c>
      <c r="G16" s="7">
        <f t="shared" si="4"/>
        <v>76.110000000000014</v>
      </c>
      <c r="H16" s="7">
        <f t="shared" si="5"/>
        <v>24.114059405940598</v>
      </c>
      <c r="I16" s="9"/>
      <c r="J16" s="5"/>
      <c r="L16" s="4"/>
      <c r="M16" s="4"/>
      <c r="N16" s="4"/>
    </row>
    <row r="17" spans="1:14" s="3" customFormat="1" ht="12.75" customHeight="1">
      <c r="A17">
        <v>103.74</v>
      </c>
      <c r="B17">
        <v>233</v>
      </c>
      <c r="C17">
        <v>648.79999999999995</v>
      </c>
      <c r="D17">
        <v>1933</v>
      </c>
      <c r="E17">
        <v>102</v>
      </c>
      <c r="F17" s="8">
        <f t="shared" si="3"/>
        <v>20.739034395708426</v>
      </c>
      <c r="G17" s="7">
        <f t="shared" si="4"/>
        <v>75.225000000000009</v>
      </c>
      <c r="H17" s="7">
        <f t="shared" si="5"/>
        <v>27.686581302361009</v>
      </c>
      <c r="I17" s="9"/>
      <c r="J17" s="5"/>
      <c r="L17" s="4"/>
      <c r="M17" s="4"/>
      <c r="N17" s="4"/>
    </row>
    <row r="18" spans="1:14" s="3" customFormat="1" ht="12.75" customHeight="1">
      <c r="A18">
        <v>102.99</v>
      </c>
      <c r="B18">
        <v>263.3</v>
      </c>
      <c r="C18">
        <v>644.1</v>
      </c>
      <c r="D18">
        <v>2203</v>
      </c>
      <c r="E18">
        <v>100.8</v>
      </c>
      <c r="F18" s="8">
        <f t="shared" si="3"/>
        <v>23.357778479015462</v>
      </c>
      <c r="G18" s="7">
        <f t="shared" si="4"/>
        <v>74.34</v>
      </c>
      <c r="H18" s="7">
        <f t="shared" si="5"/>
        <v>31.182600913937552</v>
      </c>
      <c r="I18" s="9"/>
      <c r="J18" s="5"/>
      <c r="L18" s="4"/>
      <c r="M18" s="4"/>
      <c r="N18" s="4"/>
    </row>
    <row r="19" spans="1:14" s="3" customFormat="1" ht="12.75" customHeight="1">
      <c r="A19">
        <v>101.94</v>
      </c>
      <c r="B19">
        <v>295.2</v>
      </c>
      <c r="C19">
        <v>646.20000000000005</v>
      </c>
      <c r="D19">
        <v>2472</v>
      </c>
      <c r="E19">
        <v>100.8</v>
      </c>
      <c r="F19" s="8">
        <f t="shared" si="3"/>
        <v>26.209908488482171</v>
      </c>
      <c r="G19" s="7">
        <f t="shared" si="4"/>
        <v>74.34</v>
      </c>
      <c r="H19" s="7">
        <f t="shared" si="5"/>
        <v>34.990190403655753</v>
      </c>
      <c r="I19" s="9"/>
      <c r="J19" s="5"/>
      <c r="L19" s="4"/>
      <c r="M19" s="4"/>
      <c r="N19" s="4"/>
    </row>
    <row r="20" spans="1:14" s="3" customFormat="1" ht="12.75" customHeight="1">
      <c r="A20">
        <v>100.74</v>
      </c>
      <c r="B20">
        <v>326.60000000000002</v>
      </c>
      <c r="C20">
        <v>648.9</v>
      </c>
      <c r="D20">
        <v>2741</v>
      </c>
      <c r="E20">
        <v>100.8</v>
      </c>
      <c r="F20" s="8">
        <f t="shared" si="3"/>
        <v>29.06203849794888</v>
      </c>
      <c r="G20" s="7">
        <f t="shared" si="4"/>
        <v>74.34</v>
      </c>
      <c r="H20" s="7">
        <f t="shared" si="5"/>
        <v>38.797779893373956</v>
      </c>
      <c r="I20" s="9"/>
      <c r="J20" s="5"/>
      <c r="L20" s="4"/>
      <c r="M20" s="4"/>
      <c r="N20" s="4"/>
    </row>
    <row r="21" spans="1:14" s="3" customFormat="1" ht="12.75" customHeight="1">
      <c r="A21">
        <v>99.4</v>
      </c>
      <c r="B21">
        <v>359.4</v>
      </c>
      <c r="C21">
        <v>645.79999999999995</v>
      </c>
      <c r="D21">
        <v>3030</v>
      </c>
      <c r="E21">
        <v>99.6</v>
      </c>
      <c r="F21" s="8">
        <f t="shared" si="3"/>
        <v>31.743767750078888</v>
      </c>
      <c r="G21" s="7">
        <f t="shared" si="4"/>
        <v>73.454999999999998</v>
      </c>
      <c r="H21" s="7">
        <f t="shared" si="5"/>
        <v>42.377884615384616</v>
      </c>
      <c r="I21" s="9"/>
      <c r="J21" s="5"/>
      <c r="L21" s="4"/>
      <c r="M21" s="4"/>
      <c r="N21" s="4"/>
    </row>
    <row r="22" spans="1:14" s="3" customFormat="1" ht="12.75" customHeight="1">
      <c r="A22">
        <v>98.35</v>
      </c>
      <c r="B22">
        <v>391.9</v>
      </c>
      <c r="C22">
        <v>649.70000000000005</v>
      </c>
      <c r="D22">
        <v>3310</v>
      </c>
      <c r="E22">
        <v>99.6</v>
      </c>
      <c r="F22" s="8">
        <f t="shared" si="3"/>
        <v>34.677185231934367</v>
      </c>
      <c r="G22" s="7">
        <f t="shared" si="4"/>
        <v>73.454999999999998</v>
      </c>
      <c r="H22" s="7">
        <f t="shared" si="5"/>
        <v>46.293992764661077</v>
      </c>
      <c r="I22" s="9"/>
      <c r="J22" s="5"/>
      <c r="L22" s="4"/>
      <c r="M22" s="4"/>
      <c r="N22" s="4"/>
    </row>
    <row r="23" spans="1:14" s="3" customFormat="1" ht="12.75" customHeight="1">
      <c r="A23">
        <v>97.15</v>
      </c>
      <c r="B23">
        <v>431.9</v>
      </c>
      <c r="C23">
        <v>649.79999999999995</v>
      </c>
      <c r="D23">
        <v>3592</v>
      </c>
      <c r="E23">
        <v>99.6</v>
      </c>
      <c r="F23" s="8">
        <f t="shared" si="3"/>
        <v>37.631555695803087</v>
      </c>
      <c r="G23" s="7">
        <f t="shared" si="4"/>
        <v>73.454999999999998</v>
      </c>
      <c r="H23" s="7">
        <f t="shared" si="5"/>
        <v>50.238073115003807</v>
      </c>
      <c r="I23" s="9"/>
      <c r="J23" s="5"/>
      <c r="L23" s="4"/>
      <c r="M23" s="4"/>
      <c r="N23" s="4"/>
    </row>
    <row r="24" spans="1:14" s="3" customFormat="1" ht="12.75" customHeight="1">
      <c r="A24">
        <v>95.8</v>
      </c>
      <c r="B24">
        <v>468.9</v>
      </c>
      <c r="C24">
        <v>645.1</v>
      </c>
      <c r="D24">
        <v>3873</v>
      </c>
      <c r="E24">
        <v>99.6</v>
      </c>
      <c r="F24" s="8">
        <f t="shared" si="3"/>
        <v>40.575449668665193</v>
      </c>
      <c r="G24" s="7">
        <f t="shared" si="4"/>
        <v>73.454999999999998</v>
      </c>
      <c r="H24" s="7">
        <f t="shared" si="5"/>
        <v>54.168167364813399</v>
      </c>
      <c r="I24" s="9"/>
      <c r="J24" s="5"/>
      <c r="L24" s="4"/>
      <c r="M24" s="4"/>
      <c r="N24" s="4"/>
    </row>
    <row r="25" spans="1:14" s="3" customFormat="1" ht="12.75" customHeight="1">
      <c r="A25">
        <v>94.31</v>
      </c>
      <c r="B25">
        <v>506.6</v>
      </c>
      <c r="C25">
        <v>645.1</v>
      </c>
      <c r="D25">
        <v>4160</v>
      </c>
      <c r="E25">
        <v>98.4</v>
      </c>
      <c r="F25" s="8">
        <f t="shared" si="3"/>
        <v>43.057115809403598</v>
      </c>
      <c r="G25" s="7">
        <f t="shared" si="4"/>
        <v>72.570000000000007</v>
      </c>
      <c r="H25" s="7">
        <f t="shared" si="5"/>
        <v>57.481188118811886</v>
      </c>
      <c r="I25" s="9"/>
      <c r="J25" s="5"/>
      <c r="L25" s="4"/>
      <c r="M25" s="4"/>
      <c r="N25" s="4"/>
    </row>
    <row r="26" spans="1:14" s="3" customFormat="1" ht="12.75" customHeight="1">
      <c r="A26">
        <v>91.76</v>
      </c>
      <c r="B26">
        <v>543.6</v>
      </c>
      <c r="C26">
        <v>652.1</v>
      </c>
      <c r="D26">
        <v>4448</v>
      </c>
      <c r="E26">
        <v>98.4</v>
      </c>
      <c r="F26" s="8">
        <f t="shared" si="3"/>
        <v>46.037993057746924</v>
      </c>
      <c r="G26" s="7">
        <f t="shared" si="4"/>
        <v>72.570000000000007</v>
      </c>
      <c r="H26" s="7">
        <f t="shared" si="5"/>
        <v>61.46065498857579</v>
      </c>
      <c r="I26" s="9"/>
      <c r="J26" s="5"/>
      <c r="L26" s="4"/>
      <c r="M26" s="4"/>
      <c r="N26" s="4"/>
    </row>
    <row r="27" spans="1:14" s="3" customFormat="1" ht="12.75" customHeight="1">
      <c r="A27">
        <v>90.41</v>
      </c>
      <c r="B27">
        <v>587.20000000000005</v>
      </c>
      <c r="C27">
        <v>640</v>
      </c>
      <c r="D27">
        <v>4743</v>
      </c>
      <c r="E27">
        <v>98.4</v>
      </c>
      <c r="F27" s="8">
        <f t="shared" si="3"/>
        <v>49.09132218365415</v>
      </c>
      <c r="G27" s="7">
        <f t="shared" si="4"/>
        <v>72.570000000000007</v>
      </c>
      <c r="H27" s="7">
        <f t="shared" si="5"/>
        <v>65.536845011424219</v>
      </c>
      <c r="I27" s="9"/>
      <c r="J27" s="5"/>
      <c r="L27" s="4"/>
      <c r="M27" s="4"/>
      <c r="N27" s="4"/>
    </row>
    <row r="28" spans="1:14" s="3" customFormat="1" ht="12.75" customHeight="1">
      <c r="A28">
        <v>88.92</v>
      </c>
      <c r="B28">
        <v>634.5</v>
      </c>
      <c r="C28">
        <v>622.5</v>
      </c>
      <c r="D28">
        <v>5042</v>
      </c>
      <c r="E28">
        <v>98.4</v>
      </c>
      <c r="F28" s="8">
        <f t="shared" si="3"/>
        <v>52.186052382455038</v>
      </c>
      <c r="G28" s="7">
        <f t="shared" si="4"/>
        <v>72.570000000000007</v>
      </c>
      <c r="H28" s="7">
        <f t="shared" si="5"/>
        <v>69.668305407463833</v>
      </c>
      <c r="I28" s="9"/>
      <c r="J28" s="5"/>
      <c r="L28" s="4"/>
      <c r="M28" s="4"/>
      <c r="N28" s="4"/>
    </row>
    <row r="29" spans="1:14" s="3" customFormat="1" ht="12.75" customHeight="1">
      <c r="A29">
        <v>88.77</v>
      </c>
      <c r="B29">
        <v>663.8</v>
      </c>
      <c r="C29">
        <v>611.79999999999995</v>
      </c>
      <c r="D29">
        <v>5351</v>
      </c>
      <c r="E29">
        <v>96</v>
      </c>
      <c r="F29" s="8">
        <f t="shared" si="3"/>
        <v>54.033449037551279</v>
      </c>
      <c r="G29" s="7">
        <f t="shared" si="4"/>
        <v>70.800000000000011</v>
      </c>
      <c r="H29" s="7">
        <f t="shared" si="5"/>
        <v>72.134577303884242</v>
      </c>
      <c r="I29" s="9"/>
      <c r="J29" s="5"/>
      <c r="L29" s="4"/>
      <c r="M29" s="4"/>
      <c r="N29" s="4"/>
    </row>
    <row r="30" spans="1:14" s="3" customFormat="1" ht="12.75" customHeight="1">
      <c r="A30">
        <v>85.63</v>
      </c>
      <c r="B30">
        <v>662</v>
      </c>
      <c r="C30">
        <v>633</v>
      </c>
      <c r="D30">
        <v>5662</v>
      </c>
      <c r="E30">
        <v>92.4</v>
      </c>
      <c r="F30" s="8">
        <f t="shared" si="3"/>
        <v>55.029851688229733</v>
      </c>
      <c r="G30" s="7">
        <f t="shared" si="4"/>
        <v>68.14500000000001</v>
      </c>
      <c r="H30" s="7">
        <f t="shared" si="5"/>
        <v>73.46477341964966</v>
      </c>
      <c r="I30" s="9"/>
      <c r="J30" s="5"/>
      <c r="L30" s="4"/>
      <c r="M30" s="4"/>
      <c r="N30" s="4"/>
    </row>
    <row r="31" spans="1:14" s="3" customFormat="1" ht="12.75" customHeight="1">
      <c r="A31">
        <v>84.88</v>
      </c>
      <c r="B31">
        <v>660</v>
      </c>
      <c r="C31">
        <v>642.20000000000005</v>
      </c>
      <c r="D31">
        <v>5968</v>
      </c>
      <c r="E31">
        <v>86.6</v>
      </c>
      <c r="F31" s="8">
        <f t="shared" si="3"/>
        <v>54.362974650257705</v>
      </c>
      <c r="G31" s="7">
        <f t="shared" si="4"/>
        <v>63.8675</v>
      </c>
      <c r="H31" s="7">
        <f t="shared" si="5"/>
        <v>72.574493526275702</v>
      </c>
      <c r="I31" s="9"/>
      <c r="J31" s="5"/>
      <c r="L31" s="4"/>
      <c r="M31" s="4"/>
      <c r="N31" s="4"/>
    </row>
    <row r="32" spans="1:14" s="3" customFormat="1" ht="12.75" customHeight="1">
      <c r="A32">
        <v>84.13</v>
      </c>
      <c r="B32">
        <v>650</v>
      </c>
      <c r="C32">
        <v>632.20000000000005</v>
      </c>
      <c r="D32">
        <v>6252</v>
      </c>
      <c r="E32">
        <v>80.599999999999994</v>
      </c>
      <c r="F32" s="8">
        <f t="shared" si="3"/>
        <v>53.00422846323761</v>
      </c>
      <c r="G32" s="7">
        <f t="shared" si="4"/>
        <v>59.442500000000003</v>
      </c>
      <c r="H32" s="7">
        <f t="shared" si="5"/>
        <v>70.760569306930691</v>
      </c>
      <c r="I32" s="9"/>
      <c r="J32" s="5"/>
      <c r="L32" s="4"/>
      <c r="M32" s="4"/>
      <c r="N32" s="4"/>
    </row>
    <row r="33" spans="1:14" s="3" customFormat="1" ht="12.75" customHeight="1">
      <c r="A33">
        <v>86.23</v>
      </c>
      <c r="B33">
        <v>641</v>
      </c>
      <c r="C33">
        <v>588.5</v>
      </c>
      <c r="D33">
        <v>6516</v>
      </c>
      <c r="E33">
        <v>73.599999999999994</v>
      </c>
      <c r="F33" s="8">
        <f t="shared" si="3"/>
        <v>50.444682865257178</v>
      </c>
      <c r="G33" s="7">
        <f t="shared" si="4"/>
        <v>54.28</v>
      </c>
      <c r="H33" s="7">
        <f t="shared" si="5"/>
        <v>67.343579588728105</v>
      </c>
      <c r="I33" s="9"/>
      <c r="J33" s="5"/>
      <c r="L33" s="4"/>
      <c r="M33" s="4"/>
      <c r="N33" s="4"/>
    </row>
    <row r="34" spans="1:14" s="3" customFormat="1" ht="12.75" customHeight="1">
      <c r="A34">
        <v>86.52</v>
      </c>
      <c r="B34">
        <v>625</v>
      </c>
      <c r="C34">
        <v>602.9</v>
      </c>
      <c r="D34">
        <v>6779</v>
      </c>
      <c r="E34">
        <v>67.599999999999994</v>
      </c>
      <c r="F34" s="8">
        <f t="shared" si="3"/>
        <v>48.202419270011568</v>
      </c>
      <c r="G34" s="7">
        <f t="shared" si="4"/>
        <v>49.854999999999997</v>
      </c>
      <c r="H34" s="7">
        <f t="shared" si="5"/>
        <v>64.350160891089104</v>
      </c>
      <c r="I34" s="9"/>
      <c r="J34" s="5"/>
      <c r="L34" s="4"/>
      <c r="M34" s="4"/>
      <c r="N34" s="4"/>
    </row>
    <row r="35" spans="1:14" s="3" customFormat="1" ht="12.75" customHeight="1">
      <c r="A35">
        <v>84.93</v>
      </c>
      <c r="B35">
        <v>605.9</v>
      </c>
      <c r="C35">
        <v>616.4</v>
      </c>
      <c r="D35">
        <v>7000</v>
      </c>
      <c r="E35">
        <v>62.8</v>
      </c>
      <c r="F35" s="8">
        <f t="shared" si="3"/>
        <v>46.239612916798151</v>
      </c>
      <c r="G35" s="7">
        <f t="shared" si="4"/>
        <v>46.314999999999998</v>
      </c>
      <c r="H35" s="7">
        <f t="shared" si="5"/>
        <v>61.729817212490481</v>
      </c>
      <c r="I35" s="9"/>
      <c r="J35" s="5"/>
      <c r="L35" s="4"/>
      <c r="M35" s="4"/>
      <c r="N35" s="4"/>
    </row>
    <row r="36" spans="1:14" s="3" customFormat="1" ht="12.75" customHeight="1">
      <c r="A36">
        <v>84.55</v>
      </c>
      <c r="B36">
        <v>591.70000000000005</v>
      </c>
      <c r="C36">
        <v>604.4</v>
      </c>
      <c r="D36">
        <v>7434</v>
      </c>
      <c r="E36">
        <v>53.4</v>
      </c>
      <c r="F36" s="8">
        <f t="shared" si="3"/>
        <v>41.756137582833702</v>
      </c>
      <c r="G36" s="7">
        <f t="shared" si="4"/>
        <v>39.3825</v>
      </c>
      <c r="H36" s="7">
        <f t="shared" si="5"/>
        <v>55.74438404417365</v>
      </c>
      <c r="I36" s="9"/>
      <c r="J36" s="5"/>
      <c r="L36" s="4"/>
      <c r="M36" s="4"/>
      <c r="N36" s="4"/>
    </row>
    <row r="37" spans="1:14" s="3" customFormat="1" ht="12.75" customHeight="1">
      <c r="A37">
        <v>85.32</v>
      </c>
      <c r="B37">
        <v>584</v>
      </c>
      <c r="C37">
        <v>584.29999999999995</v>
      </c>
      <c r="D37">
        <v>7837</v>
      </c>
      <c r="E37">
        <v>46.4</v>
      </c>
      <c r="F37" s="8">
        <f t="shared" si="3"/>
        <v>38.249374145366573</v>
      </c>
      <c r="G37" s="7">
        <f t="shared" si="4"/>
        <v>34.22</v>
      </c>
      <c r="H37" s="7">
        <f t="shared" si="5"/>
        <v>51.06285986290937</v>
      </c>
      <c r="I37" s="9"/>
      <c r="J37" s="5"/>
      <c r="L37" s="4"/>
      <c r="M37" s="4"/>
      <c r="N37" s="4"/>
    </row>
    <row r="38" spans="1:14" s="3" customFormat="1" ht="12.75" customHeight="1">
      <c r="A38">
        <v>86.35</v>
      </c>
      <c r="B38">
        <v>579.20000000000005</v>
      </c>
      <c r="C38">
        <v>544.1</v>
      </c>
      <c r="D38">
        <v>8000</v>
      </c>
      <c r="E38">
        <v>44.6</v>
      </c>
      <c r="F38" s="8">
        <f t="shared" si="3"/>
        <v>37.530240875144628</v>
      </c>
      <c r="G38" s="7">
        <f t="shared" si="4"/>
        <v>32.892500000000005</v>
      </c>
      <c r="H38" s="7">
        <f t="shared" si="5"/>
        <v>50.102817974105115</v>
      </c>
      <c r="I38" s="9"/>
      <c r="J38" s="5"/>
      <c r="L38" s="4"/>
      <c r="M38" s="4"/>
      <c r="N38" s="4"/>
    </row>
    <row r="39" spans="1:14" s="3" customFormat="1" ht="12.75" customHeight="1">
      <c r="A39"/>
      <c r="B39"/>
      <c r="C39"/>
      <c r="D39"/>
      <c r="E39"/>
      <c r="F39" s="8">
        <f t="shared" si="3"/>
        <v>0</v>
      </c>
      <c r="G39" s="7">
        <f t="shared" si="4"/>
        <v>0</v>
      </c>
      <c r="H39" s="7">
        <f t="shared" si="5"/>
        <v>0</v>
      </c>
      <c r="I39" s="9"/>
      <c r="J39" s="5"/>
      <c r="L39" s="4"/>
      <c r="M39" s="4"/>
      <c r="N39" s="4"/>
    </row>
    <row r="40" spans="1:14" s="3" customFormat="1" ht="12.75" customHeight="1">
      <c r="A40"/>
      <c r="B40"/>
      <c r="C40"/>
      <c r="D40"/>
      <c r="E40"/>
      <c r="F40" s="8">
        <f t="shared" si="3"/>
        <v>0</v>
      </c>
      <c r="G40" s="7">
        <f t="shared" si="4"/>
        <v>0</v>
      </c>
      <c r="H40" s="7">
        <f t="shared" si="5"/>
        <v>0</v>
      </c>
      <c r="I40" s="9"/>
      <c r="J40" s="5"/>
      <c r="L40" s="4"/>
      <c r="M40" s="4"/>
      <c r="N40" s="4"/>
    </row>
    <row r="41" spans="1:14" s="3" customFormat="1" ht="12.75" customHeight="1">
      <c r="A41"/>
      <c r="B41"/>
      <c r="C41"/>
      <c r="D41"/>
      <c r="E41"/>
      <c r="F41" s="8">
        <f t="shared" si="3"/>
        <v>0</v>
      </c>
      <c r="G41" s="7">
        <f t="shared" si="4"/>
        <v>0</v>
      </c>
      <c r="H41" s="7">
        <f t="shared" si="5"/>
        <v>0</v>
      </c>
      <c r="I41" s="9"/>
      <c r="J41" s="5"/>
      <c r="L41" s="4"/>
      <c r="M41" s="4"/>
      <c r="N41" s="4"/>
    </row>
    <row r="42" spans="1:14" s="3" customFormat="1" ht="12.75" customHeight="1">
      <c r="A42"/>
      <c r="B42"/>
      <c r="C42"/>
      <c r="D42"/>
      <c r="E42"/>
      <c r="F42" s="8">
        <f t="shared" si="3"/>
        <v>0</v>
      </c>
      <c r="G42" s="7">
        <f t="shared" si="4"/>
        <v>0</v>
      </c>
      <c r="H42" s="7">
        <f t="shared" si="5"/>
        <v>0</v>
      </c>
      <c r="I42" s="9"/>
      <c r="J42" s="5"/>
      <c r="L42" s="4"/>
      <c r="M42" s="4"/>
      <c r="N42" s="4"/>
    </row>
    <row r="43" spans="1:14" s="3" customFormat="1" ht="12.75" customHeight="1">
      <c r="A43"/>
      <c r="B43"/>
      <c r="C43"/>
      <c r="D43"/>
      <c r="E43"/>
      <c r="F43" s="8">
        <f t="shared" si="3"/>
        <v>0</v>
      </c>
      <c r="G43" s="7">
        <f t="shared" si="4"/>
        <v>0</v>
      </c>
      <c r="H43" s="7">
        <f t="shared" si="5"/>
        <v>0</v>
      </c>
      <c r="I43" s="9"/>
      <c r="J43" s="5"/>
      <c r="L43" s="4"/>
      <c r="M43" s="4"/>
      <c r="N43" s="4"/>
    </row>
    <row r="44" spans="1:14" s="3" customFormat="1" ht="12.75" customHeight="1">
      <c r="A44"/>
      <c r="B44"/>
      <c r="C44"/>
      <c r="D44"/>
      <c r="E44"/>
      <c r="F44" s="8">
        <f t="shared" si="3"/>
        <v>0</v>
      </c>
      <c r="G44" s="7">
        <f t="shared" si="4"/>
        <v>0</v>
      </c>
      <c r="H44" s="7">
        <f t="shared" si="5"/>
        <v>0</v>
      </c>
      <c r="I44" s="9"/>
      <c r="J44" s="5"/>
      <c r="L44" s="4"/>
      <c r="M44" s="4"/>
      <c r="N44" s="4"/>
    </row>
    <row r="45" spans="1:14" s="3" customFormat="1" ht="12.75" customHeight="1">
      <c r="A45"/>
      <c r="B45"/>
      <c r="C45"/>
      <c r="D45"/>
      <c r="E45"/>
      <c r="F45" s="8">
        <f t="shared" si="3"/>
        <v>0</v>
      </c>
      <c r="G45" s="7">
        <f t="shared" si="4"/>
        <v>0</v>
      </c>
      <c r="H45" s="7">
        <f t="shared" si="5"/>
        <v>0</v>
      </c>
      <c r="I45" s="9"/>
      <c r="J45" s="5"/>
      <c r="L45" s="4"/>
      <c r="M45" s="4"/>
      <c r="N45" s="4"/>
    </row>
    <row r="46" spans="1:14" s="3" customFormat="1" ht="12.75" customHeight="1">
      <c r="A46"/>
      <c r="B46"/>
      <c r="C46"/>
      <c r="D46"/>
      <c r="E46"/>
      <c r="F46" s="8">
        <f t="shared" si="3"/>
        <v>0</v>
      </c>
      <c r="G46" s="7">
        <f t="shared" si="4"/>
        <v>0</v>
      </c>
      <c r="H46" s="7">
        <f t="shared" si="5"/>
        <v>0</v>
      </c>
      <c r="I46" s="9"/>
      <c r="J46" s="5"/>
      <c r="L46" s="4"/>
      <c r="M46" s="4"/>
      <c r="N46" s="4"/>
    </row>
    <row r="47" spans="1:14" s="3" customFormat="1" ht="12.75" customHeight="1">
      <c r="A47"/>
      <c r="B47"/>
      <c r="C47"/>
      <c r="D47"/>
      <c r="E47"/>
      <c r="F47" s="8">
        <f t="shared" si="3"/>
        <v>0</v>
      </c>
      <c r="G47" s="7">
        <f t="shared" si="4"/>
        <v>0</v>
      </c>
      <c r="H47" s="7">
        <f t="shared" si="5"/>
        <v>0</v>
      </c>
      <c r="I47" s="9"/>
      <c r="J47" s="5"/>
      <c r="L47" s="4"/>
      <c r="M47" s="4"/>
      <c r="N47" s="4"/>
    </row>
    <row r="48" spans="1:14" s="3" customFormat="1" ht="12.75" customHeight="1">
      <c r="A48"/>
      <c r="B48"/>
      <c r="C48"/>
      <c r="D48"/>
      <c r="E48"/>
      <c r="F48" s="8">
        <f t="shared" si="3"/>
        <v>0</v>
      </c>
      <c r="G48" s="7">
        <f t="shared" si="4"/>
        <v>0</v>
      </c>
      <c r="H48" s="7">
        <f t="shared" si="5"/>
        <v>0</v>
      </c>
      <c r="I48" s="9"/>
      <c r="J48" s="5"/>
      <c r="L48" s="4"/>
      <c r="M48" s="4"/>
      <c r="N48" s="4"/>
    </row>
    <row r="49" spans="1:14" s="3" customFormat="1" ht="12.75" customHeight="1">
      <c r="A49"/>
      <c r="B49"/>
      <c r="C49"/>
      <c r="D49"/>
      <c r="E49"/>
      <c r="F49" s="8">
        <f t="shared" si="3"/>
        <v>0</v>
      </c>
      <c r="G49" s="7">
        <f t="shared" si="4"/>
        <v>0</v>
      </c>
      <c r="H49" s="7">
        <f t="shared" si="5"/>
        <v>0</v>
      </c>
      <c r="I49" s="9"/>
      <c r="J49" s="5"/>
      <c r="L49" s="4"/>
      <c r="M49" s="4"/>
      <c r="N49" s="4"/>
    </row>
    <row r="50" spans="1:14" s="3" customFormat="1" ht="12.75" customHeight="1">
      <c r="A50"/>
      <c r="B50"/>
      <c r="C50"/>
      <c r="D50"/>
      <c r="E50"/>
      <c r="F50" s="8">
        <f t="shared" si="3"/>
        <v>0</v>
      </c>
      <c r="G50" s="7">
        <f t="shared" si="4"/>
        <v>0</v>
      </c>
      <c r="H50" s="7">
        <f t="shared" si="5"/>
        <v>0</v>
      </c>
      <c r="I50" s="9"/>
      <c r="J50" s="5"/>
      <c r="L50" s="4"/>
      <c r="M50" s="4"/>
      <c r="N50" s="4"/>
    </row>
    <row r="51" spans="1:14" s="3" customFormat="1" ht="12.75" customHeight="1">
      <c r="A51"/>
      <c r="B51"/>
      <c r="C51"/>
      <c r="D51"/>
      <c r="E51"/>
      <c r="F51" s="8">
        <f t="shared" si="3"/>
        <v>0</v>
      </c>
      <c r="G51" s="7">
        <f t="shared" si="4"/>
        <v>0</v>
      </c>
      <c r="H51" s="7">
        <f t="shared" si="5"/>
        <v>0</v>
      </c>
      <c r="I51" s="9"/>
      <c r="J51" s="5"/>
      <c r="L51" s="4"/>
      <c r="M51" s="4"/>
      <c r="N51" s="4"/>
    </row>
    <row r="52" spans="1:14" s="3" customFormat="1" ht="12.75" customHeight="1">
      <c r="A52"/>
      <c r="B52"/>
      <c r="C52"/>
      <c r="D52"/>
      <c r="E52"/>
      <c r="F52" s="8">
        <f t="shared" si="3"/>
        <v>0</v>
      </c>
      <c r="G52" s="7">
        <f t="shared" si="4"/>
        <v>0</v>
      </c>
      <c r="H52" s="7">
        <f t="shared" si="5"/>
        <v>0</v>
      </c>
      <c r="I52" s="9"/>
      <c r="J52" s="5"/>
      <c r="L52" s="4"/>
      <c r="M52" s="4"/>
      <c r="N52" s="4"/>
    </row>
    <row r="53" spans="1:14" s="3" customFormat="1" ht="12.75" customHeight="1">
      <c r="A53" s="1"/>
      <c r="B53"/>
      <c r="C53"/>
      <c r="D53"/>
      <c r="E53"/>
      <c r="F53" s="8">
        <f t="shared" si="3"/>
        <v>0</v>
      </c>
      <c r="G53" s="7">
        <f t="shared" si="4"/>
        <v>0</v>
      </c>
      <c r="H53" s="7">
        <f t="shared" si="5"/>
        <v>0</v>
      </c>
      <c r="I53" s="9"/>
      <c r="J53" s="5"/>
      <c r="L53" s="4"/>
      <c r="M53" s="4"/>
      <c r="N53" s="4"/>
    </row>
    <row r="54" spans="1:14" s="3" customFormat="1" ht="12.75" customHeight="1">
      <c r="A54" s="1"/>
      <c r="B54"/>
      <c r="C54"/>
      <c r="D54"/>
      <c r="E54"/>
      <c r="F54" s="8">
        <f t="shared" si="3"/>
        <v>0</v>
      </c>
      <c r="G54" s="7">
        <f t="shared" si="4"/>
        <v>0</v>
      </c>
      <c r="H54" s="7">
        <f t="shared" si="5"/>
        <v>0</v>
      </c>
      <c r="I54" s="9"/>
      <c r="J54" s="5"/>
      <c r="L54" s="4"/>
      <c r="M54" s="4"/>
      <c r="N54" s="4"/>
    </row>
    <row r="55" spans="1:14" s="3" customFormat="1" ht="12.75" customHeight="1">
      <c r="A55" s="1"/>
      <c r="B55"/>
      <c r="C55"/>
      <c r="D55"/>
      <c r="E55"/>
      <c r="F55" s="8">
        <f t="shared" si="3"/>
        <v>0</v>
      </c>
      <c r="G55" s="7">
        <f t="shared" si="4"/>
        <v>0</v>
      </c>
      <c r="H55" s="7">
        <f t="shared" si="5"/>
        <v>0</v>
      </c>
      <c r="I55" s="9"/>
      <c r="J55" s="5"/>
      <c r="L55" s="4"/>
      <c r="M55" s="4"/>
      <c r="N55" s="4"/>
    </row>
    <row r="56" spans="1:14" s="3" customFormat="1" ht="12.75" customHeight="1">
      <c r="A56" s="1"/>
      <c r="B56"/>
      <c r="C56"/>
      <c r="D56"/>
      <c r="E56"/>
      <c r="F56" s="8">
        <f t="shared" si="3"/>
        <v>0</v>
      </c>
      <c r="G56" s="7">
        <f t="shared" si="4"/>
        <v>0</v>
      </c>
      <c r="H56" s="7">
        <f t="shared" si="5"/>
        <v>0</v>
      </c>
      <c r="I56" s="9"/>
      <c r="J56" s="5"/>
      <c r="L56" s="4"/>
      <c r="M56" s="4"/>
      <c r="N56" s="4"/>
    </row>
    <row r="57" spans="1:14" s="3" customFormat="1" ht="12.75" customHeight="1">
      <c r="A57" s="1"/>
      <c r="B57"/>
      <c r="C57"/>
      <c r="D57"/>
      <c r="E57"/>
      <c r="F57" s="8">
        <f t="shared" si="3"/>
        <v>0</v>
      </c>
      <c r="G57" s="7">
        <f t="shared" si="4"/>
        <v>0</v>
      </c>
      <c r="H57" s="7">
        <f t="shared" si="5"/>
        <v>0</v>
      </c>
      <c r="I57" s="9"/>
      <c r="J57" s="5"/>
      <c r="L57" s="4"/>
      <c r="M57" s="4"/>
      <c r="N57" s="4"/>
    </row>
    <row r="58" spans="1:14" s="3" customFormat="1" ht="12.75" customHeight="1">
      <c r="A58" s="1"/>
      <c r="B58"/>
      <c r="C58"/>
      <c r="D58"/>
      <c r="E58"/>
      <c r="F58" s="8">
        <f t="shared" si="3"/>
        <v>0</v>
      </c>
      <c r="G58" s="7">
        <f t="shared" si="4"/>
        <v>0</v>
      </c>
      <c r="H58" s="7">
        <f t="shared" si="5"/>
        <v>0</v>
      </c>
      <c r="I58" s="9"/>
      <c r="J58" s="5"/>
      <c r="L58" s="4"/>
      <c r="M58" s="4"/>
      <c r="N58" s="4"/>
    </row>
    <row r="59" spans="1:14" s="3" customFormat="1" ht="12.75" customHeight="1">
      <c r="A59" s="1"/>
      <c r="B59"/>
      <c r="C59"/>
      <c r="D59"/>
      <c r="E59"/>
      <c r="F59" s="8">
        <f t="shared" si="3"/>
        <v>0</v>
      </c>
      <c r="G59" s="7">
        <f t="shared" si="4"/>
        <v>0</v>
      </c>
      <c r="H59" s="7">
        <f t="shared" si="5"/>
        <v>0</v>
      </c>
      <c r="I59" s="9"/>
      <c r="J59" s="5"/>
      <c r="L59" s="4"/>
      <c r="M59" s="4"/>
      <c r="N59" s="4"/>
    </row>
    <row r="60" spans="1:14" s="3" customFormat="1" ht="12.75" customHeight="1">
      <c r="A60" s="1"/>
      <c r="B60"/>
      <c r="C60"/>
      <c r="D60"/>
      <c r="E60"/>
      <c r="F60" s="8">
        <f t="shared" si="3"/>
        <v>0</v>
      </c>
      <c r="G60" s="7">
        <f t="shared" si="4"/>
        <v>0</v>
      </c>
      <c r="H60" s="7">
        <f t="shared" si="5"/>
        <v>0</v>
      </c>
      <c r="I60" s="9"/>
      <c r="J60" s="5"/>
      <c r="L60" s="4"/>
      <c r="M60" s="4"/>
      <c r="N60" s="4"/>
    </row>
    <row r="61" spans="1:14" s="3" customFormat="1" ht="12.75" customHeight="1">
      <c r="A61" s="1"/>
      <c r="B61"/>
      <c r="C61"/>
      <c r="D61"/>
      <c r="E61"/>
      <c r="F61" s="8">
        <f t="shared" si="3"/>
        <v>0</v>
      </c>
      <c r="G61" s="7">
        <f t="shared" si="4"/>
        <v>0</v>
      </c>
      <c r="H61" s="7">
        <f t="shared" si="5"/>
        <v>0</v>
      </c>
      <c r="I61" s="9"/>
      <c r="J61" s="5"/>
      <c r="L61" s="4"/>
      <c r="M61" s="4"/>
      <c r="N61" s="4"/>
    </row>
    <row r="62" spans="1:14" s="3" customFormat="1" ht="12.75" customHeight="1">
      <c r="A62" s="1"/>
      <c r="B62"/>
      <c r="C62"/>
      <c r="D62"/>
      <c r="E62"/>
      <c r="F62" s="8">
        <f t="shared" si="3"/>
        <v>0</v>
      </c>
      <c r="G62" s="7">
        <f t="shared" si="4"/>
        <v>0</v>
      </c>
      <c r="H62" s="7">
        <f t="shared" si="5"/>
        <v>0</v>
      </c>
      <c r="I62" s="9"/>
      <c r="J62" s="5"/>
      <c r="L62" s="4"/>
      <c r="M62" s="4"/>
      <c r="N62" s="4"/>
    </row>
    <row r="63" spans="1:14" s="3" customFormat="1" ht="12.75" customHeight="1">
      <c r="A63" s="1"/>
      <c r="B63"/>
      <c r="C63"/>
      <c r="D63"/>
      <c r="E63"/>
      <c r="F63" s="8">
        <f t="shared" ref="F63:F126" si="6">(D63*E63)/9507</f>
        <v>0</v>
      </c>
      <c r="G63" s="7">
        <f t="shared" ref="G63:G126" si="7">SUM(E63*0.7375)</f>
        <v>0</v>
      </c>
      <c r="H63" s="7">
        <f t="shared" ref="H63:H126" si="8">SUM(D63*G63)/5252</f>
        <v>0</v>
      </c>
      <c r="I63" s="9"/>
      <c r="J63" s="5"/>
      <c r="L63" s="4"/>
      <c r="M63" s="4"/>
      <c r="N63" s="4"/>
    </row>
    <row r="64" spans="1:14" s="3" customFormat="1" ht="12.75" customHeight="1">
      <c r="A64" s="1"/>
      <c r="B64"/>
      <c r="C64"/>
      <c r="D64"/>
      <c r="E64"/>
      <c r="F64" s="8">
        <f t="shared" si="6"/>
        <v>0</v>
      </c>
      <c r="G64" s="7">
        <f t="shared" si="7"/>
        <v>0</v>
      </c>
      <c r="H64" s="7">
        <f t="shared" si="8"/>
        <v>0</v>
      </c>
      <c r="I64" s="9"/>
      <c r="J64" s="5"/>
      <c r="L64" s="4"/>
      <c r="M64" s="4"/>
      <c r="N64" s="4"/>
    </row>
    <row r="65" spans="1:14" s="3" customFormat="1" ht="12.75" customHeight="1">
      <c r="A65" s="1"/>
      <c r="B65"/>
      <c r="C65"/>
      <c r="D65"/>
      <c r="E65"/>
      <c r="F65" s="8">
        <f t="shared" si="6"/>
        <v>0</v>
      </c>
      <c r="G65" s="7">
        <f t="shared" si="7"/>
        <v>0</v>
      </c>
      <c r="H65" s="7">
        <f t="shared" si="8"/>
        <v>0</v>
      </c>
      <c r="I65" s="9"/>
      <c r="J65" s="5"/>
      <c r="L65" s="4"/>
      <c r="M65" s="4"/>
      <c r="N65" s="4"/>
    </row>
    <row r="66" spans="1:14" s="3" customFormat="1" ht="12.75" customHeight="1">
      <c r="A66" s="1"/>
      <c r="B66"/>
      <c r="C66"/>
      <c r="D66"/>
      <c r="E66"/>
      <c r="F66" s="8">
        <f t="shared" si="6"/>
        <v>0</v>
      </c>
      <c r="G66" s="7">
        <f t="shared" si="7"/>
        <v>0</v>
      </c>
      <c r="H66" s="7">
        <f t="shared" si="8"/>
        <v>0</v>
      </c>
      <c r="I66" s="9"/>
      <c r="J66" s="5"/>
      <c r="L66" s="4"/>
      <c r="M66" s="4"/>
      <c r="N66" s="4"/>
    </row>
    <row r="67" spans="1:14" s="3" customFormat="1" ht="12.75" customHeight="1">
      <c r="A67" s="1"/>
      <c r="B67"/>
      <c r="C67"/>
      <c r="D67"/>
      <c r="E67"/>
      <c r="F67" s="8">
        <f t="shared" si="6"/>
        <v>0</v>
      </c>
      <c r="G67" s="7">
        <f t="shared" si="7"/>
        <v>0</v>
      </c>
      <c r="H67" s="7">
        <f t="shared" si="8"/>
        <v>0</v>
      </c>
      <c r="I67" s="9"/>
      <c r="J67" s="5"/>
      <c r="L67" s="4"/>
      <c r="M67" s="4"/>
      <c r="N67" s="4"/>
    </row>
    <row r="68" spans="1:14" s="3" customFormat="1" ht="12.75" customHeight="1">
      <c r="A68" s="1"/>
      <c r="B68"/>
      <c r="C68"/>
      <c r="D68"/>
      <c r="E68"/>
      <c r="F68" s="8">
        <f t="shared" si="6"/>
        <v>0</v>
      </c>
      <c r="G68" s="7">
        <f t="shared" si="7"/>
        <v>0</v>
      </c>
      <c r="H68" s="7">
        <f t="shared" si="8"/>
        <v>0</v>
      </c>
      <c r="I68" s="9"/>
      <c r="J68" s="5"/>
      <c r="L68" s="4"/>
      <c r="M68" s="4"/>
      <c r="N68" s="4"/>
    </row>
    <row r="69" spans="1:14" s="3" customFormat="1" ht="12.75" customHeight="1">
      <c r="A69" s="1"/>
      <c r="B69"/>
      <c r="C69"/>
      <c r="D69"/>
      <c r="E69"/>
      <c r="F69" s="8">
        <f t="shared" si="6"/>
        <v>0</v>
      </c>
      <c r="G69" s="7">
        <f t="shared" si="7"/>
        <v>0</v>
      </c>
      <c r="H69" s="7">
        <f t="shared" si="8"/>
        <v>0</v>
      </c>
      <c r="I69" s="9"/>
      <c r="J69" s="5"/>
      <c r="L69" s="4"/>
      <c r="M69" s="4"/>
      <c r="N69" s="4"/>
    </row>
    <row r="70" spans="1:14" s="3" customFormat="1" ht="12.75" customHeight="1">
      <c r="A70" s="1"/>
      <c r="B70"/>
      <c r="C70"/>
      <c r="D70"/>
      <c r="E70"/>
      <c r="F70" s="8">
        <f t="shared" si="6"/>
        <v>0</v>
      </c>
      <c r="G70" s="7">
        <f t="shared" si="7"/>
        <v>0</v>
      </c>
      <c r="H70" s="7">
        <f t="shared" si="8"/>
        <v>0</v>
      </c>
      <c r="I70" s="9"/>
      <c r="J70" s="5"/>
      <c r="L70" s="4"/>
      <c r="M70" s="4"/>
      <c r="N70" s="4"/>
    </row>
    <row r="71" spans="1:14" s="3" customFormat="1" ht="12.75" customHeight="1">
      <c r="A71" s="1"/>
      <c r="B71"/>
      <c r="C71"/>
      <c r="D71"/>
      <c r="E71"/>
      <c r="F71" s="8">
        <f t="shared" si="6"/>
        <v>0</v>
      </c>
      <c r="G71" s="7">
        <f t="shared" si="7"/>
        <v>0</v>
      </c>
      <c r="H71" s="7">
        <f t="shared" si="8"/>
        <v>0</v>
      </c>
      <c r="I71" s="9"/>
      <c r="J71" s="5"/>
      <c r="L71" s="4"/>
      <c r="M71" s="4"/>
      <c r="N71" s="4"/>
    </row>
    <row r="72" spans="1:14" s="3" customFormat="1" ht="12.75" customHeight="1">
      <c r="A72" s="1"/>
      <c r="B72"/>
      <c r="C72"/>
      <c r="D72"/>
      <c r="E72"/>
      <c r="F72" s="8">
        <f t="shared" si="6"/>
        <v>0</v>
      </c>
      <c r="G72" s="7">
        <f t="shared" si="7"/>
        <v>0</v>
      </c>
      <c r="H72" s="7">
        <f t="shared" si="8"/>
        <v>0</v>
      </c>
      <c r="I72" s="9"/>
      <c r="J72" s="5"/>
      <c r="L72" s="4"/>
      <c r="M72" s="4"/>
      <c r="N72" s="4"/>
    </row>
    <row r="73" spans="1:14" s="3" customFormat="1" ht="12.75" customHeight="1">
      <c r="A73" s="1"/>
      <c r="B73"/>
      <c r="C73"/>
      <c r="D73"/>
      <c r="E73"/>
      <c r="F73" s="8">
        <f t="shared" si="6"/>
        <v>0</v>
      </c>
      <c r="G73" s="7">
        <f t="shared" si="7"/>
        <v>0</v>
      </c>
      <c r="H73" s="7">
        <f t="shared" si="8"/>
        <v>0</v>
      </c>
      <c r="I73" s="9"/>
      <c r="J73" s="5"/>
      <c r="L73" s="4"/>
      <c r="M73" s="4"/>
      <c r="N73" s="4"/>
    </row>
    <row r="74" spans="1:14" s="3" customFormat="1" ht="12.75" customHeight="1">
      <c r="A74" s="1"/>
      <c r="B74"/>
      <c r="C74"/>
      <c r="D74"/>
      <c r="E74"/>
      <c r="F74" s="8">
        <f t="shared" si="6"/>
        <v>0</v>
      </c>
      <c r="G74" s="7">
        <f t="shared" si="7"/>
        <v>0</v>
      </c>
      <c r="H74" s="7">
        <f t="shared" si="8"/>
        <v>0</v>
      </c>
      <c r="I74" s="9"/>
      <c r="J74" s="5"/>
      <c r="L74" s="4"/>
      <c r="M74" s="4"/>
      <c r="N74" s="4"/>
    </row>
    <row r="75" spans="1:14" s="3" customFormat="1" ht="12.75" customHeight="1">
      <c r="A75" s="1"/>
      <c r="B75"/>
      <c r="C75"/>
      <c r="D75"/>
      <c r="E75"/>
      <c r="F75" s="8">
        <f t="shared" si="6"/>
        <v>0</v>
      </c>
      <c r="G75" s="7">
        <f t="shared" si="7"/>
        <v>0</v>
      </c>
      <c r="H75" s="7">
        <f t="shared" si="8"/>
        <v>0</v>
      </c>
      <c r="I75" s="9"/>
      <c r="J75" s="5"/>
      <c r="L75" s="4"/>
      <c r="M75" s="4"/>
      <c r="N75" s="4"/>
    </row>
    <row r="76" spans="1:14" s="3" customFormat="1" ht="12.75" customHeight="1">
      <c r="A76" s="1"/>
      <c r="B76"/>
      <c r="C76"/>
      <c r="D76"/>
      <c r="E76"/>
      <c r="F76" s="8">
        <f t="shared" si="6"/>
        <v>0</v>
      </c>
      <c r="G76" s="7">
        <f t="shared" si="7"/>
        <v>0</v>
      </c>
      <c r="H76" s="7">
        <f t="shared" si="8"/>
        <v>0</v>
      </c>
      <c r="I76" s="9"/>
      <c r="J76" s="5"/>
      <c r="L76" s="4"/>
      <c r="M76" s="4"/>
      <c r="N76" s="4"/>
    </row>
    <row r="77" spans="1:14" s="3" customFormat="1" ht="12.75" customHeight="1">
      <c r="A77" s="1"/>
      <c r="B77"/>
      <c r="C77"/>
      <c r="D77"/>
      <c r="E77"/>
      <c r="F77" s="8">
        <f t="shared" si="6"/>
        <v>0</v>
      </c>
      <c r="G77" s="7">
        <f t="shared" si="7"/>
        <v>0</v>
      </c>
      <c r="H77" s="7">
        <f t="shared" si="8"/>
        <v>0</v>
      </c>
      <c r="I77" s="9"/>
      <c r="J77" s="5"/>
      <c r="L77" s="4"/>
      <c r="M77" s="4"/>
      <c r="N77" s="4"/>
    </row>
    <row r="78" spans="1:14" s="3" customFormat="1" ht="12.75" customHeight="1">
      <c r="A78" s="1"/>
      <c r="B78"/>
      <c r="C78"/>
      <c r="D78"/>
      <c r="E78"/>
      <c r="F78" s="8">
        <f t="shared" si="6"/>
        <v>0</v>
      </c>
      <c r="G78" s="7">
        <f t="shared" si="7"/>
        <v>0</v>
      </c>
      <c r="H78" s="7">
        <f t="shared" si="8"/>
        <v>0</v>
      </c>
      <c r="I78" s="9"/>
      <c r="J78" s="5"/>
      <c r="L78" s="4"/>
      <c r="M78" s="4"/>
      <c r="N78" s="4"/>
    </row>
    <row r="79" spans="1:14" s="3" customFormat="1" ht="12.75" customHeight="1">
      <c r="A79" s="1"/>
      <c r="B79"/>
      <c r="C79"/>
      <c r="D79"/>
      <c r="E79"/>
      <c r="F79" s="8">
        <f t="shared" si="6"/>
        <v>0</v>
      </c>
      <c r="G79" s="7">
        <f t="shared" si="7"/>
        <v>0</v>
      </c>
      <c r="H79" s="7">
        <f t="shared" si="8"/>
        <v>0</v>
      </c>
      <c r="I79" s="9"/>
      <c r="J79" s="5"/>
      <c r="L79" s="4"/>
      <c r="M79" s="4"/>
      <c r="N79" s="4"/>
    </row>
    <row r="80" spans="1:14" s="3" customFormat="1" ht="12.75" customHeight="1">
      <c r="A80" s="1"/>
      <c r="B80"/>
      <c r="C80"/>
      <c r="D80"/>
      <c r="E80"/>
      <c r="F80" s="8">
        <f t="shared" si="6"/>
        <v>0</v>
      </c>
      <c r="G80" s="7">
        <f t="shared" si="7"/>
        <v>0</v>
      </c>
      <c r="H80" s="7">
        <f t="shared" si="8"/>
        <v>0</v>
      </c>
      <c r="I80" s="9"/>
      <c r="J80" s="5"/>
      <c r="L80" s="4"/>
      <c r="M80" s="4"/>
      <c r="N80" s="4"/>
    </row>
    <row r="81" spans="1:14" s="3" customFormat="1" ht="12.75" customHeight="1">
      <c r="A81" s="1"/>
      <c r="B81"/>
      <c r="C81"/>
      <c r="D81"/>
      <c r="E81"/>
      <c r="F81" s="8">
        <f t="shared" si="6"/>
        <v>0</v>
      </c>
      <c r="G81" s="7">
        <f t="shared" si="7"/>
        <v>0</v>
      </c>
      <c r="H81" s="7">
        <f t="shared" si="8"/>
        <v>0</v>
      </c>
      <c r="I81" s="9"/>
      <c r="J81" s="5"/>
      <c r="L81" s="4"/>
      <c r="M81" s="4"/>
      <c r="N81" s="4"/>
    </row>
    <row r="82" spans="1:14" s="3" customFormat="1" ht="12.75" customHeight="1">
      <c r="A82" s="1"/>
      <c r="B82"/>
      <c r="C82"/>
      <c r="D82"/>
      <c r="E82"/>
      <c r="F82" s="8">
        <f t="shared" si="6"/>
        <v>0</v>
      </c>
      <c r="G82" s="7">
        <f t="shared" si="7"/>
        <v>0</v>
      </c>
      <c r="H82" s="7">
        <f t="shared" si="8"/>
        <v>0</v>
      </c>
      <c r="I82" s="9"/>
      <c r="J82" s="5"/>
      <c r="L82" s="4"/>
      <c r="M82" s="4"/>
      <c r="N82" s="4"/>
    </row>
    <row r="83" spans="1:14" s="3" customFormat="1" ht="12.75" customHeight="1">
      <c r="A83" s="1"/>
      <c r="B83"/>
      <c r="C83"/>
      <c r="D83"/>
      <c r="E83"/>
      <c r="F83" s="8">
        <f t="shared" si="6"/>
        <v>0</v>
      </c>
      <c r="G83" s="7">
        <f t="shared" si="7"/>
        <v>0</v>
      </c>
      <c r="H83" s="7">
        <f t="shared" si="8"/>
        <v>0</v>
      </c>
      <c r="I83" s="9"/>
      <c r="J83" s="5"/>
      <c r="L83" s="4"/>
      <c r="M83" s="4"/>
      <c r="N83" s="4"/>
    </row>
    <row r="84" spans="1:14" s="3" customFormat="1" ht="12.75" customHeight="1">
      <c r="A84" s="1"/>
      <c r="B84"/>
      <c r="C84"/>
      <c r="D84"/>
      <c r="E84"/>
      <c r="F84" s="8">
        <f t="shared" si="6"/>
        <v>0</v>
      </c>
      <c r="G84" s="7">
        <f t="shared" si="7"/>
        <v>0</v>
      </c>
      <c r="H84" s="7">
        <f t="shared" si="8"/>
        <v>0</v>
      </c>
      <c r="I84" s="9"/>
      <c r="J84" s="5"/>
      <c r="L84" s="4"/>
      <c r="M84" s="4"/>
      <c r="N84" s="4"/>
    </row>
    <row r="85" spans="1:14" s="3" customFormat="1" ht="12.75" customHeight="1">
      <c r="A85" s="1"/>
      <c r="B85"/>
      <c r="C85"/>
      <c r="D85"/>
      <c r="E85"/>
      <c r="F85" s="8">
        <f t="shared" si="6"/>
        <v>0</v>
      </c>
      <c r="G85" s="7">
        <f t="shared" si="7"/>
        <v>0</v>
      </c>
      <c r="H85" s="7">
        <f t="shared" si="8"/>
        <v>0</v>
      </c>
      <c r="I85" s="9"/>
      <c r="J85" s="5"/>
      <c r="L85" s="4"/>
      <c r="M85" s="4"/>
      <c r="N85" s="4"/>
    </row>
    <row r="86" spans="1:14" s="3" customFormat="1" ht="12.75" customHeight="1">
      <c r="A86" s="1"/>
      <c r="B86"/>
      <c r="C86"/>
      <c r="D86"/>
      <c r="E86"/>
      <c r="F86" s="8">
        <f t="shared" si="6"/>
        <v>0</v>
      </c>
      <c r="G86" s="7">
        <f t="shared" si="7"/>
        <v>0</v>
      </c>
      <c r="H86" s="7">
        <f t="shared" si="8"/>
        <v>0</v>
      </c>
      <c r="I86" s="9"/>
      <c r="J86" s="5"/>
      <c r="L86" s="4"/>
      <c r="M86" s="4"/>
      <c r="N86" s="4"/>
    </row>
    <row r="87" spans="1:14" s="3" customFormat="1" ht="12.75" customHeight="1">
      <c r="A87" s="1"/>
      <c r="B87"/>
      <c r="C87"/>
      <c r="D87"/>
      <c r="E87"/>
      <c r="F87" s="8">
        <f t="shared" si="6"/>
        <v>0</v>
      </c>
      <c r="G87" s="7">
        <f t="shared" si="7"/>
        <v>0</v>
      </c>
      <c r="H87" s="7">
        <f t="shared" si="8"/>
        <v>0</v>
      </c>
      <c r="I87" s="9"/>
      <c r="J87" s="5"/>
      <c r="L87" s="4"/>
      <c r="M87" s="4"/>
      <c r="N87" s="4"/>
    </row>
    <row r="88" spans="1:14" s="3" customFormat="1" ht="12.75" customHeight="1">
      <c r="A88" s="1"/>
      <c r="B88"/>
      <c r="C88"/>
      <c r="D88"/>
      <c r="E88"/>
      <c r="F88" s="8">
        <f t="shared" si="6"/>
        <v>0</v>
      </c>
      <c r="G88" s="7">
        <f t="shared" si="7"/>
        <v>0</v>
      </c>
      <c r="H88" s="7">
        <f t="shared" si="8"/>
        <v>0</v>
      </c>
      <c r="I88" s="9"/>
      <c r="J88" s="5"/>
      <c r="L88" s="4"/>
      <c r="M88" s="4"/>
      <c r="N88" s="4"/>
    </row>
    <row r="89" spans="1:14" s="3" customFormat="1" ht="12.75" customHeight="1">
      <c r="A89" s="1"/>
      <c r="B89"/>
      <c r="C89"/>
      <c r="D89"/>
      <c r="E89"/>
      <c r="F89" s="8">
        <f t="shared" si="6"/>
        <v>0</v>
      </c>
      <c r="G89" s="7">
        <f t="shared" si="7"/>
        <v>0</v>
      </c>
      <c r="H89" s="7">
        <f t="shared" si="8"/>
        <v>0</v>
      </c>
      <c r="I89" s="9"/>
      <c r="J89" s="5"/>
      <c r="L89" s="4"/>
      <c r="M89" s="4"/>
      <c r="N89" s="4"/>
    </row>
    <row r="90" spans="1:14" s="3" customFormat="1" ht="12.75" customHeight="1">
      <c r="A90" s="1"/>
      <c r="B90"/>
      <c r="C90"/>
      <c r="D90"/>
      <c r="E90"/>
      <c r="F90" s="8">
        <f t="shared" si="6"/>
        <v>0</v>
      </c>
      <c r="G90" s="7">
        <f t="shared" si="7"/>
        <v>0</v>
      </c>
      <c r="H90" s="7">
        <f t="shared" si="8"/>
        <v>0</v>
      </c>
      <c r="I90" s="9"/>
      <c r="J90" s="5"/>
      <c r="L90" s="4"/>
      <c r="M90" s="4"/>
      <c r="N90" s="4"/>
    </row>
    <row r="91" spans="1:14" s="3" customFormat="1" ht="12.75" customHeight="1">
      <c r="A91" s="1"/>
      <c r="B91"/>
      <c r="C91"/>
      <c r="D91"/>
      <c r="E91"/>
      <c r="F91" s="8">
        <f t="shared" si="6"/>
        <v>0</v>
      </c>
      <c r="G91" s="7">
        <f t="shared" si="7"/>
        <v>0</v>
      </c>
      <c r="H91" s="7">
        <f t="shared" si="8"/>
        <v>0</v>
      </c>
      <c r="I91" s="9"/>
      <c r="J91" s="5"/>
      <c r="L91" s="4"/>
      <c r="M91" s="4"/>
      <c r="N91" s="4"/>
    </row>
    <row r="92" spans="1:14" s="3" customFormat="1" ht="12.75" customHeight="1">
      <c r="A92" s="1"/>
      <c r="B92"/>
      <c r="C92"/>
      <c r="D92"/>
      <c r="E92"/>
      <c r="F92" s="8">
        <f t="shared" si="6"/>
        <v>0</v>
      </c>
      <c r="G92" s="7">
        <f t="shared" si="7"/>
        <v>0</v>
      </c>
      <c r="H92" s="7">
        <f t="shared" si="8"/>
        <v>0</v>
      </c>
      <c r="I92" s="9"/>
      <c r="J92" s="5"/>
      <c r="L92" s="4"/>
      <c r="M92" s="4"/>
      <c r="N92" s="4"/>
    </row>
    <row r="93" spans="1:14" s="3" customFormat="1" ht="12.75" customHeight="1">
      <c r="A93" s="1"/>
      <c r="B93"/>
      <c r="C93"/>
      <c r="D93"/>
      <c r="E93"/>
      <c r="F93" s="8">
        <f t="shared" si="6"/>
        <v>0</v>
      </c>
      <c r="G93" s="7">
        <f t="shared" si="7"/>
        <v>0</v>
      </c>
      <c r="H93" s="7">
        <f t="shared" si="8"/>
        <v>0</v>
      </c>
      <c r="I93" s="9"/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E94"/>
      <c r="F94" s="8">
        <f t="shared" si="6"/>
        <v>0</v>
      </c>
      <c r="G94" s="7">
        <f t="shared" si="7"/>
        <v>0</v>
      </c>
      <c r="H94" s="7">
        <f t="shared" si="8"/>
        <v>0</v>
      </c>
      <c r="I94" s="9"/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E95"/>
      <c r="F95" s="8">
        <f t="shared" si="6"/>
        <v>0</v>
      </c>
      <c r="G95" s="7">
        <f t="shared" si="7"/>
        <v>0</v>
      </c>
      <c r="H95" s="7">
        <f t="shared" si="8"/>
        <v>0</v>
      </c>
      <c r="I95" s="9"/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E96"/>
      <c r="F96" s="8">
        <f t="shared" si="6"/>
        <v>0</v>
      </c>
      <c r="G96" s="7">
        <f t="shared" si="7"/>
        <v>0</v>
      </c>
      <c r="H96" s="7">
        <f t="shared" si="8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6"/>
        <v>0</v>
      </c>
      <c r="G97" s="7">
        <f t="shared" si="7"/>
        <v>0</v>
      </c>
      <c r="H97" s="7">
        <f t="shared" si="8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6"/>
        <v>0</v>
      </c>
      <c r="G98" s="7">
        <f t="shared" si="7"/>
        <v>0</v>
      </c>
      <c r="H98" s="7">
        <f t="shared" si="8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6"/>
        <v>0</v>
      </c>
      <c r="G99" s="7">
        <f t="shared" si="7"/>
        <v>0</v>
      </c>
      <c r="H99" s="7">
        <f t="shared" si="8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6"/>
        <v>0</v>
      </c>
      <c r="G100" s="7">
        <f t="shared" si="7"/>
        <v>0</v>
      </c>
      <c r="H100" s="7">
        <f t="shared" si="8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6"/>
        <v>0</v>
      </c>
      <c r="G101" s="7">
        <f t="shared" si="7"/>
        <v>0</v>
      </c>
      <c r="H101" s="7">
        <f t="shared" si="8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6"/>
        <v>0</v>
      </c>
      <c r="G102" s="7">
        <f t="shared" si="7"/>
        <v>0</v>
      </c>
      <c r="H102" s="7">
        <f t="shared" si="8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6"/>
        <v>0</v>
      </c>
      <c r="G103" s="7">
        <f t="shared" si="7"/>
        <v>0</v>
      </c>
      <c r="H103" s="7">
        <f t="shared" si="8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6"/>
        <v>0</v>
      </c>
      <c r="G104" s="7">
        <f t="shared" si="7"/>
        <v>0</v>
      </c>
      <c r="H104" s="7">
        <f t="shared" si="8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6"/>
        <v>0</v>
      </c>
      <c r="G105" s="7">
        <f t="shared" si="7"/>
        <v>0</v>
      </c>
      <c r="H105" s="7">
        <f t="shared" si="8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6"/>
        <v>0</v>
      </c>
      <c r="G106" s="7">
        <f t="shared" si="7"/>
        <v>0</v>
      </c>
      <c r="H106" s="7">
        <f t="shared" si="8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6"/>
        <v>0</v>
      </c>
      <c r="G107" s="7">
        <f t="shared" si="7"/>
        <v>0</v>
      </c>
      <c r="H107" s="7">
        <f t="shared" si="8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6"/>
        <v>0</v>
      </c>
      <c r="G108" s="7">
        <f t="shared" si="7"/>
        <v>0</v>
      </c>
      <c r="H108" s="7">
        <f t="shared" si="8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6"/>
        <v>0</v>
      </c>
      <c r="G109" s="7">
        <f t="shared" si="7"/>
        <v>0</v>
      </c>
      <c r="H109" s="7">
        <f t="shared" si="8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6"/>
        <v>0</v>
      </c>
      <c r="G110" s="7">
        <f t="shared" si="7"/>
        <v>0</v>
      </c>
      <c r="H110" s="7">
        <f t="shared" si="8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6"/>
        <v>0</v>
      </c>
      <c r="G111" s="7">
        <f t="shared" si="7"/>
        <v>0</v>
      </c>
      <c r="H111" s="7">
        <f t="shared" si="8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6"/>
        <v>0</v>
      </c>
      <c r="G112" s="7">
        <f t="shared" si="7"/>
        <v>0</v>
      </c>
      <c r="H112" s="7">
        <f t="shared" si="8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6"/>
        <v>0</v>
      </c>
      <c r="G113" s="7">
        <f t="shared" si="7"/>
        <v>0</v>
      </c>
      <c r="H113" s="7">
        <f t="shared" si="8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6"/>
        <v>0</v>
      </c>
      <c r="G114" s="7">
        <f t="shared" si="7"/>
        <v>0</v>
      </c>
      <c r="H114" s="7">
        <f t="shared" si="8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6"/>
        <v>0</v>
      </c>
      <c r="G115" s="7">
        <f t="shared" si="7"/>
        <v>0</v>
      </c>
      <c r="H115" s="7">
        <f t="shared" si="8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6"/>
        <v>0</v>
      </c>
      <c r="G116" s="7">
        <f t="shared" si="7"/>
        <v>0</v>
      </c>
      <c r="H116" s="7">
        <f t="shared" si="8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si="6"/>
        <v>0</v>
      </c>
      <c r="G117" s="7">
        <f t="shared" si="7"/>
        <v>0</v>
      </c>
      <c r="H117" s="7">
        <f t="shared" si="8"/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6"/>
        <v>0</v>
      </c>
      <c r="G124" s="7">
        <f t="shared" si="7"/>
        <v>0</v>
      </c>
      <c r="H124" s="7">
        <f t="shared" si="8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6"/>
        <v>0</v>
      </c>
      <c r="G125" s="7">
        <f t="shared" si="7"/>
        <v>0</v>
      </c>
      <c r="H125" s="7">
        <f t="shared" si="8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6"/>
        <v>0</v>
      </c>
      <c r="G126" s="7">
        <f t="shared" si="7"/>
        <v>0</v>
      </c>
      <c r="H126" s="7">
        <f t="shared" si="8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ref="F127:F190" si="9">(D127*E127)/9507</f>
        <v>0</v>
      </c>
      <c r="G127" s="7">
        <f t="shared" ref="G127:G190" si="10">SUM(E127*0.7375)</f>
        <v>0</v>
      </c>
      <c r="H127" s="7">
        <f t="shared" ref="H127:H190" si="11">SUM(D127*G127)/5252</f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9"/>
        <v>0</v>
      </c>
      <c r="G128" s="7">
        <f t="shared" si="10"/>
        <v>0</v>
      </c>
      <c r="H128" s="7">
        <f t="shared" si="11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si="9"/>
        <v>0</v>
      </c>
      <c r="G129" s="7">
        <f t="shared" si="10"/>
        <v>0</v>
      </c>
      <c r="H129" s="7">
        <f t="shared" si="11"/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9"/>
        <v>0</v>
      </c>
      <c r="G130" s="7">
        <f t="shared" si="10"/>
        <v>0</v>
      </c>
      <c r="H130" s="7">
        <f t="shared" si="11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9"/>
        <v>0</v>
      </c>
      <c r="G131" s="7">
        <f t="shared" si="10"/>
        <v>0</v>
      </c>
      <c r="H131" s="7">
        <f t="shared" si="11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9"/>
        <v>0</v>
      </c>
      <c r="G132" s="7">
        <f t="shared" si="10"/>
        <v>0</v>
      </c>
      <c r="H132" s="7">
        <f t="shared" si="11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9"/>
        <v>0</v>
      </c>
      <c r="G133" s="7">
        <f t="shared" si="10"/>
        <v>0</v>
      </c>
      <c r="H133" s="7">
        <f t="shared" si="11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9"/>
        <v>0</v>
      </c>
      <c r="G134" s="7">
        <f t="shared" si="10"/>
        <v>0</v>
      </c>
      <c r="H134" s="7">
        <f t="shared" si="11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9"/>
        <v>0</v>
      </c>
      <c r="G135" s="7">
        <f t="shared" si="10"/>
        <v>0</v>
      </c>
      <c r="H135" s="7">
        <f t="shared" si="11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9"/>
        <v>0</v>
      </c>
      <c r="G136" s="7">
        <f t="shared" si="10"/>
        <v>0</v>
      </c>
      <c r="H136" s="7">
        <f t="shared" si="11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9"/>
        <v>0</v>
      </c>
      <c r="G137" s="7">
        <f t="shared" si="10"/>
        <v>0</v>
      </c>
      <c r="H137" s="7">
        <f t="shared" si="11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9"/>
        <v>0</v>
      </c>
      <c r="G138" s="7">
        <f t="shared" si="10"/>
        <v>0</v>
      </c>
      <c r="H138" s="7">
        <f t="shared" si="11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9"/>
        <v>0</v>
      </c>
      <c r="G139" s="7">
        <f t="shared" si="10"/>
        <v>0</v>
      </c>
      <c r="H139" s="7">
        <f t="shared" si="11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9"/>
        <v>0</v>
      </c>
      <c r="G140" s="7">
        <f t="shared" si="10"/>
        <v>0</v>
      </c>
      <c r="H140" s="7">
        <f t="shared" si="11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9"/>
        <v>0</v>
      </c>
      <c r="G141" s="7">
        <f t="shared" si="10"/>
        <v>0</v>
      </c>
      <c r="H141" s="7">
        <f t="shared" si="11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9"/>
        <v>0</v>
      </c>
      <c r="G142" s="7">
        <f t="shared" si="10"/>
        <v>0</v>
      </c>
      <c r="H142" s="7">
        <f t="shared" si="11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9"/>
        <v>0</v>
      </c>
      <c r="G143" s="7">
        <f t="shared" si="10"/>
        <v>0</v>
      </c>
      <c r="H143" s="7">
        <f t="shared" si="11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9"/>
        <v>0</v>
      </c>
      <c r="G144" s="7">
        <f t="shared" si="10"/>
        <v>0</v>
      </c>
      <c r="H144" s="7">
        <f t="shared" si="11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9"/>
        <v>0</v>
      </c>
      <c r="G145" s="7">
        <f t="shared" si="10"/>
        <v>0</v>
      </c>
      <c r="H145" s="7">
        <f t="shared" si="11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9"/>
        <v>0</v>
      </c>
      <c r="G146" s="7">
        <f t="shared" si="10"/>
        <v>0</v>
      </c>
      <c r="H146" s="7">
        <f t="shared" si="11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9"/>
        <v>0</v>
      </c>
      <c r="G147" s="7">
        <f t="shared" si="10"/>
        <v>0</v>
      </c>
      <c r="H147" s="7">
        <f t="shared" si="11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9"/>
        <v>0</v>
      </c>
      <c r="G148" s="7">
        <f t="shared" si="10"/>
        <v>0</v>
      </c>
      <c r="H148" s="7">
        <f t="shared" si="11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9"/>
        <v>0</v>
      </c>
      <c r="G149" s="7">
        <f t="shared" si="10"/>
        <v>0</v>
      </c>
      <c r="H149" s="7">
        <f t="shared" si="11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9"/>
        <v>0</v>
      </c>
      <c r="G150" s="7">
        <f t="shared" si="10"/>
        <v>0</v>
      </c>
      <c r="H150" s="7">
        <f t="shared" si="11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9"/>
        <v>0</v>
      </c>
      <c r="G151" s="7">
        <f t="shared" si="10"/>
        <v>0</v>
      </c>
      <c r="H151" s="7">
        <f t="shared" si="11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9"/>
        <v>0</v>
      </c>
      <c r="G152" s="7">
        <f t="shared" si="10"/>
        <v>0</v>
      </c>
      <c r="H152" s="7">
        <f t="shared" si="11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9"/>
        <v>0</v>
      </c>
      <c r="G153" s="7">
        <f t="shared" si="10"/>
        <v>0</v>
      </c>
      <c r="H153" s="7">
        <f t="shared" si="11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9"/>
        <v>0</v>
      </c>
      <c r="G154" s="7">
        <f t="shared" si="10"/>
        <v>0</v>
      </c>
      <c r="H154" s="7">
        <f t="shared" si="11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9"/>
        <v>0</v>
      </c>
      <c r="G155" s="7">
        <f t="shared" si="10"/>
        <v>0</v>
      </c>
      <c r="H155" s="7">
        <f t="shared" si="11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9"/>
        <v>0</v>
      </c>
      <c r="G156" s="7">
        <f t="shared" si="10"/>
        <v>0</v>
      </c>
      <c r="H156" s="7">
        <f t="shared" si="11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9"/>
        <v>0</v>
      </c>
      <c r="G157" s="7">
        <f t="shared" si="10"/>
        <v>0</v>
      </c>
      <c r="H157" s="7">
        <f t="shared" si="11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9"/>
        <v>0</v>
      </c>
      <c r="G158" s="7">
        <f t="shared" si="10"/>
        <v>0</v>
      </c>
      <c r="H158" s="7">
        <f t="shared" si="11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9"/>
        <v>0</v>
      </c>
      <c r="G159" s="7">
        <f t="shared" si="10"/>
        <v>0</v>
      </c>
      <c r="H159" s="7">
        <f t="shared" si="11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9"/>
        <v>0</v>
      </c>
      <c r="G160" s="7">
        <f t="shared" si="10"/>
        <v>0</v>
      </c>
      <c r="H160" s="7">
        <f t="shared" si="11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9"/>
        <v>0</v>
      </c>
      <c r="G161" s="7">
        <f t="shared" si="10"/>
        <v>0</v>
      </c>
      <c r="H161" s="7">
        <f t="shared" si="11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9"/>
        <v>0</v>
      </c>
      <c r="G162" s="7">
        <f t="shared" si="10"/>
        <v>0</v>
      </c>
      <c r="H162" s="7">
        <f t="shared" si="11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9"/>
        <v>0</v>
      </c>
      <c r="G163" s="7">
        <f t="shared" si="10"/>
        <v>0</v>
      </c>
      <c r="H163" s="7">
        <f t="shared" si="11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9"/>
        <v>0</v>
      </c>
      <c r="G164" s="7">
        <f t="shared" si="10"/>
        <v>0</v>
      </c>
      <c r="H164" s="7">
        <f t="shared" si="11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9"/>
        <v>0</v>
      </c>
      <c r="G165" s="7">
        <f t="shared" si="10"/>
        <v>0</v>
      </c>
      <c r="H165" s="7">
        <f t="shared" si="11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9"/>
        <v>0</v>
      </c>
      <c r="G166" s="7">
        <f t="shared" si="10"/>
        <v>0</v>
      </c>
      <c r="H166" s="7">
        <f t="shared" si="11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9"/>
        <v>0</v>
      </c>
      <c r="G167" s="7">
        <f t="shared" si="10"/>
        <v>0</v>
      </c>
      <c r="H167" s="7">
        <f t="shared" si="11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9"/>
        <v>0</v>
      </c>
      <c r="G168" s="7">
        <f t="shared" si="10"/>
        <v>0</v>
      </c>
      <c r="H168" s="7">
        <f t="shared" si="11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9"/>
        <v>0</v>
      </c>
      <c r="G169" s="7">
        <f t="shared" si="10"/>
        <v>0</v>
      </c>
      <c r="H169" s="7">
        <f t="shared" si="11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9"/>
        <v>0</v>
      </c>
      <c r="G170" s="7">
        <f t="shared" si="10"/>
        <v>0</v>
      </c>
      <c r="H170" s="7">
        <f t="shared" si="11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9"/>
        <v>0</v>
      </c>
      <c r="G171" s="7">
        <f t="shared" si="10"/>
        <v>0</v>
      </c>
      <c r="H171" s="7">
        <f t="shared" si="11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9"/>
        <v>0</v>
      </c>
      <c r="G172" s="7">
        <f t="shared" si="10"/>
        <v>0</v>
      </c>
      <c r="H172" s="7">
        <f t="shared" si="11"/>
        <v>0</v>
      </c>
      <c r="I172" s="9"/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E173"/>
      <c r="F173" s="8">
        <f t="shared" si="9"/>
        <v>0</v>
      </c>
      <c r="G173" s="7">
        <f t="shared" si="10"/>
        <v>0</v>
      </c>
      <c r="H173" s="7">
        <f t="shared" si="11"/>
        <v>0</v>
      </c>
      <c r="I173" s="9"/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E174"/>
      <c r="F174" s="8">
        <f t="shared" si="9"/>
        <v>0</v>
      </c>
      <c r="G174" s="7">
        <f t="shared" si="10"/>
        <v>0</v>
      </c>
      <c r="H174" s="7">
        <f t="shared" si="11"/>
        <v>0</v>
      </c>
      <c r="I174" s="9"/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E175"/>
      <c r="F175" s="8">
        <f t="shared" si="9"/>
        <v>0</v>
      </c>
      <c r="G175" s="7">
        <f t="shared" si="10"/>
        <v>0</v>
      </c>
      <c r="H175" s="7">
        <f t="shared" si="11"/>
        <v>0</v>
      </c>
      <c r="I175" s="9"/>
      <c r="J175" s="5"/>
      <c r="L175" s="4"/>
      <c r="M175" s="4"/>
      <c r="N175" s="4"/>
    </row>
    <row r="176" spans="1:14" s="3" customFormat="1" ht="12.75" customHeight="1">
      <c r="A176" s="1"/>
      <c r="B176"/>
      <c r="C176"/>
      <c r="D176"/>
      <c r="E176"/>
      <c r="F176" s="8">
        <f t="shared" si="9"/>
        <v>0</v>
      </c>
      <c r="G176" s="7">
        <f t="shared" si="10"/>
        <v>0</v>
      </c>
      <c r="H176" s="7">
        <f t="shared" si="11"/>
        <v>0</v>
      </c>
      <c r="I176" s="9"/>
      <c r="J176" s="5"/>
      <c r="L176" s="4"/>
      <c r="M176" s="4"/>
      <c r="N176" s="4"/>
    </row>
    <row r="177" spans="1:14" s="3" customFormat="1" ht="12.75" customHeight="1">
      <c r="A177" s="1"/>
      <c r="B177"/>
      <c r="C177"/>
      <c r="D177"/>
      <c r="E177"/>
      <c r="F177" s="8">
        <f t="shared" si="9"/>
        <v>0</v>
      </c>
      <c r="G177" s="7">
        <f t="shared" si="10"/>
        <v>0</v>
      </c>
      <c r="H177" s="7">
        <f t="shared" si="11"/>
        <v>0</v>
      </c>
      <c r="I177" s="9"/>
      <c r="J177" s="5"/>
      <c r="L177" s="4"/>
      <c r="M177" s="4"/>
      <c r="N177" s="4"/>
    </row>
    <row r="178" spans="1:14" s="3" customFormat="1" ht="12.75" customHeight="1">
      <c r="A178" s="1"/>
      <c r="B178"/>
      <c r="C178"/>
      <c r="D178"/>
      <c r="E178"/>
      <c r="F178" s="8">
        <f t="shared" si="9"/>
        <v>0</v>
      </c>
      <c r="G178" s="7">
        <f t="shared" si="10"/>
        <v>0</v>
      </c>
      <c r="H178" s="7">
        <f t="shared" si="11"/>
        <v>0</v>
      </c>
      <c r="I178" s="9"/>
      <c r="J178" s="5"/>
      <c r="L178" s="4"/>
      <c r="M178" s="4"/>
      <c r="N178" s="4"/>
    </row>
    <row r="179" spans="1:14" s="3" customFormat="1" ht="12.75" customHeight="1">
      <c r="A179" s="1"/>
      <c r="B179"/>
      <c r="C179"/>
      <c r="D179"/>
      <c r="E179"/>
      <c r="F179" s="8">
        <f t="shared" si="9"/>
        <v>0</v>
      </c>
      <c r="G179" s="7">
        <f t="shared" si="10"/>
        <v>0</v>
      </c>
      <c r="H179" s="7">
        <f t="shared" si="11"/>
        <v>0</v>
      </c>
      <c r="I179" s="9"/>
      <c r="J179" s="5"/>
      <c r="L179" s="4"/>
      <c r="M179" s="4"/>
      <c r="N179" s="4"/>
    </row>
    <row r="180" spans="1:14" s="3" customFormat="1" ht="12.75" customHeight="1">
      <c r="A180" s="1"/>
      <c r="B180"/>
      <c r="C180"/>
      <c r="D180"/>
      <c r="E180"/>
      <c r="F180" s="8">
        <f t="shared" si="9"/>
        <v>0</v>
      </c>
      <c r="G180" s="7">
        <f t="shared" si="10"/>
        <v>0</v>
      </c>
      <c r="H180" s="7">
        <f t="shared" si="11"/>
        <v>0</v>
      </c>
      <c r="I180" s="9"/>
      <c r="J180" s="5"/>
      <c r="L180" s="4"/>
      <c r="M180" s="4"/>
      <c r="N180" s="4"/>
    </row>
    <row r="181" spans="1:14" s="3" customFormat="1" ht="12.75" customHeight="1">
      <c r="A181" s="1"/>
      <c r="B181"/>
      <c r="C181"/>
      <c r="D181"/>
      <c r="E181"/>
      <c r="F181" s="8">
        <f t="shared" si="9"/>
        <v>0</v>
      </c>
      <c r="G181" s="7">
        <f t="shared" si="10"/>
        <v>0</v>
      </c>
      <c r="H181" s="7">
        <f t="shared" si="11"/>
        <v>0</v>
      </c>
      <c r="I181" s="9"/>
      <c r="J181" s="5"/>
      <c r="L181" s="4"/>
      <c r="M181" s="4"/>
      <c r="N181" s="4"/>
    </row>
    <row r="182" spans="1:14" s="3" customFormat="1" ht="12.75" customHeight="1">
      <c r="A182" s="1"/>
      <c r="B182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I182" s="9"/>
      <c r="J182" s="5"/>
      <c r="L182" s="4"/>
      <c r="M182" s="4"/>
      <c r="N182" s="4"/>
    </row>
    <row r="183" spans="1:14" s="3" customFormat="1" ht="12.75" customHeight="1">
      <c r="A183" s="1"/>
      <c r="B183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I183" s="9"/>
      <c r="J183" s="5"/>
      <c r="L183" s="4"/>
      <c r="M183" s="4"/>
      <c r="N183" s="4"/>
    </row>
    <row r="184" spans="1:14" s="3" customFormat="1" ht="12.75" customHeight="1">
      <c r="A184" s="1"/>
      <c r="B184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I184" s="9"/>
      <c r="J184" s="5"/>
      <c r="L184" s="4"/>
      <c r="M184" s="4"/>
      <c r="N184" s="4"/>
    </row>
    <row r="185" spans="1:14" s="3" customFormat="1" ht="12.75" customHeight="1">
      <c r="A185" s="1"/>
      <c r="B185"/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I185" s="9"/>
      <c r="J185" s="5"/>
      <c r="L185" s="4"/>
      <c r="M185" s="4"/>
      <c r="N185" s="4"/>
    </row>
    <row r="186" spans="1:14">
      <c r="A186" s="1"/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J186"/>
      <c r="L186"/>
      <c r="M186"/>
    </row>
    <row r="187" spans="1:14">
      <c r="A187" s="1"/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J187"/>
      <c r="L187"/>
      <c r="M187"/>
    </row>
    <row r="188" spans="1:14">
      <c r="A188" s="1"/>
      <c r="C188"/>
      <c r="D188"/>
      <c r="E188"/>
      <c r="F188" s="8">
        <f t="shared" si="9"/>
        <v>0</v>
      </c>
      <c r="G188" s="7">
        <f t="shared" si="10"/>
        <v>0</v>
      </c>
      <c r="H188" s="7">
        <f t="shared" si="11"/>
        <v>0</v>
      </c>
      <c r="J188"/>
      <c r="L188"/>
      <c r="M188"/>
    </row>
    <row r="189" spans="1:14">
      <c r="A189" s="1"/>
      <c r="C189"/>
      <c r="D189"/>
      <c r="E189"/>
      <c r="F189" s="8">
        <f t="shared" si="9"/>
        <v>0</v>
      </c>
      <c r="G189" s="7">
        <f t="shared" si="10"/>
        <v>0</v>
      </c>
      <c r="H189" s="7">
        <f t="shared" si="11"/>
        <v>0</v>
      </c>
      <c r="J189"/>
      <c r="L189"/>
      <c r="M189"/>
    </row>
    <row r="190" spans="1:14">
      <c r="A190" s="1"/>
      <c r="C190"/>
      <c r="D190"/>
      <c r="E190"/>
      <c r="F190" s="8">
        <f t="shared" si="9"/>
        <v>0</v>
      </c>
      <c r="G190" s="7">
        <f t="shared" si="10"/>
        <v>0</v>
      </c>
      <c r="H190" s="7">
        <f t="shared" si="11"/>
        <v>0</v>
      </c>
      <c r="J190"/>
      <c r="L190"/>
      <c r="M190"/>
    </row>
    <row r="191" spans="1:14">
      <c r="A191" s="1"/>
      <c r="C191"/>
      <c r="D191"/>
      <c r="E191"/>
      <c r="F191" s="8">
        <f t="shared" ref="F191:F230" si="12">(D191*E191)/9507</f>
        <v>0</v>
      </c>
      <c r="G191" s="7">
        <f t="shared" ref="G191:G230" si="13">SUM(E191*0.7375)</f>
        <v>0</v>
      </c>
      <c r="H191" s="7">
        <f t="shared" ref="H191:H230" si="14">SUM(D191*G191)/5252</f>
        <v>0</v>
      </c>
      <c r="J191"/>
      <c r="L191"/>
      <c r="M191"/>
    </row>
    <row r="192" spans="1:14">
      <c r="A192" s="1"/>
      <c r="C192"/>
      <c r="D192"/>
      <c r="E192"/>
      <c r="F192" s="8">
        <f t="shared" si="12"/>
        <v>0</v>
      </c>
      <c r="G192" s="7">
        <f t="shared" si="13"/>
        <v>0</v>
      </c>
      <c r="H192" s="7">
        <f t="shared" si="14"/>
        <v>0</v>
      </c>
      <c r="J192"/>
      <c r="L192"/>
      <c r="M192"/>
    </row>
    <row r="193" spans="1:14">
      <c r="A193" s="1"/>
      <c r="C193"/>
      <c r="D193"/>
      <c r="E193"/>
      <c r="F193" s="8">
        <f t="shared" si="12"/>
        <v>0</v>
      </c>
      <c r="G193" s="7">
        <f t="shared" si="13"/>
        <v>0</v>
      </c>
      <c r="H193" s="7">
        <f t="shared" si="14"/>
        <v>0</v>
      </c>
      <c r="J193"/>
      <c r="L193"/>
      <c r="M193"/>
    </row>
    <row r="194" spans="1:14">
      <c r="A194" s="1"/>
      <c r="C194"/>
      <c r="D194"/>
      <c r="E194"/>
      <c r="F194" s="8">
        <f t="shared" si="12"/>
        <v>0</v>
      </c>
      <c r="G194" s="7">
        <f t="shared" si="13"/>
        <v>0</v>
      </c>
      <c r="H194" s="7">
        <f t="shared" si="14"/>
        <v>0</v>
      </c>
      <c r="J194"/>
      <c r="L194"/>
      <c r="M194"/>
    </row>
    <row r="195" spans="1:14">
      <c r="A195" s="1"/>
      <c r="C195"/>
      <c r="D195"/>
      <c r="E195"/>
      <c r="F195" s="8">
        <f t="shared" si="12"/>
        <v>0</v>
      </c>
      <c r="G195" s="7">
        <f t="shared" si="13"/>
        <v>0</v>
      </c>
      <c r="H195" s="7">
        <f t="shared" si="14"/>
        <v>0</v>
      </c>
      <c r="J195"/>
      <c r="L195"/>
      <c r="M195"/>
    </row>
    <row r="196" spans="1:14">
      <c r="A196" s="1"/>
      <c r="C196"/>
      <c r="D196"/>
      <c r="E196"/>
      <c r="F196" s="8">
        <f t="shared" si="12"/>
        <v>0</v>
      </c>
      <c r="G196" s="7">
        <f t="shared" si="13"/>
        <v>0</v>
      </c>
      <c r="H196" s="7">
        <f t="shared" si="14"/>
        <v>0</v>
      </c>
      <c r="J196"/>
      <c r="L196"/>
      <c r="M196"/>
      <c r="N196"/>
    </row>
    <row r="197" spans="1:14" hidden="1">
      <c r="A197" s="1"/>
      <c r="C197"/>
      <c r="D197"/>
      <c r="E197"/>
      <c r="F197" s="8">
        <f t="shared" si="12"/>
        <v>0</v>
      </c>
      <c r="G197" s="7">
        <f t="shared" si="13"/>
        <v>0</v>
      </c>
      <c r="H197" s="7">
        <f t="shared" si="14"/>
        <v>0</v>
      </c>
      <c r="J197"/>
      <c r="L197"/>
      <c r="M197"/>
      <c r="N197"/>
    </row>
    <row r="198" spans="1:14">
      <c r="A198" s="1"/>
      <c r="C198"/>
      <c r="D198"/>
      <c r="E198"/>
      <c r="F198" s="8">
        <f t="shared" si="12"/>
        <v>0</v>
      </c>
      <c r="G198" s="7">
        <f t="shared" si="13"/>
        <v>0</v>
      </c>
      <c r="H198" s="7">
        <f t="shared" si="14"/>
        <v>0</v>
      </c>
      <c r="J198"/>
      <c r="L198"/>
      <c r="M198"/>
      <c r="N198"/>
    </row>
    <row r="199" spans="1:14" hidden="1">
      <c r="A199" s="1"/>
      <c r="C199"/>
      <c r="D199"/>
      <c r="E199"/>
      <c r="F199" s="8">
        <f t="shared" si="12"/>
        <v>0</v>
      </c>
      <c r="G199" s="7">
        <f t="shared" si="13"/>
        <v>0</v>
      </c>
      <c r="H199" s="7">
        <f t="shared" si="14"/>
        <v>0</v>
      </c>
      <c r="J199"/>
      <c r="L199"/>
      <c r="M199"/>
      <c r="N199"/>
    </row>
    <row r="200" spans="1:14">
      <c r="A200" s="1"/>
      <c r="C200"/>
      <c r="D200"/>
      <c r="E200"/>
      <c r="F200" s="8">
        <f t="shared" si="12"/>
        <v>0</v>
      </c>
      <c r="G200" s="7">
        <f t="shared" si="13"/>
        <v>0</v>
      </c>
      <c r="H200" s="7">
        <f t="shared" si="14"/>
        <v>0</v>
      </c>
      <c r="J200"/>
      <c r="L200"/>
      <c r="M200"/>
      <c r="N200"/>
    </row>
    <row r="201" spans="1:14" hidden="1">
      <c r="A201" s="1"/>
      <c r="C201"/>
      <c r="D201"/>
      <c r="E201"/>
      <c r="F201" s="8">
        <f t="shared" si="12"/>
        <v>0</v>
      </c>
      <c r="G201" s="7">
        <f t="shared" si="13"/>
        <v>0</v>
      </c>
      <c r="H201" s="7">
        <f t="shared" si="14"/>
        <v>0</v>
      </c>
      <c r="J201"/>
      <c r="L201"/>
      <c r="M201"/>
      <c r="N201"/>
    </row>
    <row r="202" spans="1:14">
      <c r="A202" s="1"/>
      <c r="C202"/>
      <c r="D202"/>
      <c r="E202"/>
      <c r="F202" s="8">
        <f t="shared" si="12"/>
        <v>0</v>
      </c>
      <c r="G202" s="7">
        <f t="shared" si="13"/>
        <v>0</v>
      </c>
      <c r="H202" s="7">
        <f t="shared" si="14"/>
        <v>0</v>
      </c>
      <c r="J202"/>
      <c r="L202"/>
      <c r="M202"/>
      <c r="N202"/>
    </row>
    <row r="203" spans="1:14" hidden="1">
      <c r="A203" s="1"/>
      <c r="C203"/>
      <c r="D203"/>
      <c r="E203"/>
      <c r="F203" s="8">
        <f t="shared" si="12"/>
        <v>0</v>
      </c>
      <c r="G203" s="7">
        <f t="shared" si="13"/>
        <v>0</v>
      </c>
      <c r="H203" s="7">
        <f t="shared" si="14"/>
        <v>0</v>
      </c>
      <c r="J203"/>
      <c r="L203"/>
      <c r="M203"/>
      <c r="N203"/>
    </row>
    <row r="204" spans="1:14" hidden="1">
      <c r="A204" s="1"/>
      <c r="C204"/>
      <c r="D204"/>
      <c r="E204"/>
      <c r="F204" s="8">
        <f t="shared" si="12"/>
        <v>0</v>
      </c>
      <c r="G204" s="7">
        <f t="shared" si="13"/>
        <v>0</v>
      </c>
      <c r="H204" s="7">
        <f t="shared" si="14"/>
        <v>0</v>
      </c>
      <c r="J204"/>
      <c r="L204"/>
      <c r="M204"/>
      <c r="N204"/>
    </row>
    <row r="205" spans="1:14">
      <c r="A205" s="1"/>
      <c r="C205"/>
      <c r="D205"/>
      <c r="E205"/>
      <c r="F205" s="8">
        <f t="shared" si="12"/>
        <v>0</v>
      </c>
      <c r="G205" s="7">
        <f t="shared" si="13"/>
        <v>0</v>
      </c>
      <c r="H205" s="7">
        <f t="shared" si="14"/>
        <v>0</v>
      </c>
      <c r="J205"/>
      <c r="L205"/>
      <c r="M205"/>
      <c r="N205"/>
    </row>
    <row r="206" spans="1:14">
      <c r="A206" s="1"/>
      <c r="C206"/>
      <c r="D206"/>
      <c r="E206"/>
      <c r="F206" s="8">
        <f t="shared" si="12"/>
        <v>0</v>
      </c>
      <c r="G206" s="7">
        <f t="shared" si="13"/>
        <v>0</v>
      </c>
      <c r="H206" s="7">
        <f t="shared" si="14"/>
        <v>0</v>
      </c>
      <c r="J206"/>
      <c r="L206"/>
      <c r="M206"/>
      <c r="N206"/>
    </row>
    <row r="207" spans="1:14">
      <c r="A207" s="1"/>
      <c r="C207"/>
      <c r="D207"/>
      <c r="E207"/>
      <c r="F207" s="8">
        <f t="shared" si="12"/>
        <v>0</v>
      </c>
      <c r="G207" s="7">
        <f t="shared" si="13"/>
        <v>0</v>
      </c>
      <c r="H207" s="7">
        <f t="shared" si="14"/>
        <v>0</v>
      </c>
      <c r="J207"/>
      <c r="L207"/>
      <c r="M207"/>
      <c r="N207"/>
    </row>
    <row r="208" spans="1:14">
      <c r="A208" s="1"/>
      <c r="C208"/>
      <c r="D208"/>
      <c r="E208"/>
      <c r="F208" s="8">
        <f t="shared" si="12"/>
        <v>0</v>
      </c>
      <c r="G208" s="7">
        <f t="shared" si="13"/>
        <v>0</v>
      </c>
      <c r="H208" s="7">
        <f t="shared" si="14"/>
        <v>0</v>
      </c>
      <c r="J208"/>
      <c r="L208"/>
      <c r="M208"/>
      <c r="N208"/>
    </row>
    <row r="209" spans="1:14">
      <c r="A209" s="1"/>
      <c r="C209"/>
      <c r="D209"/>
      <c r="E209"/>
      <c r="F209" s="8">
        <f t="shared" si="12"/>
        <v>0</v>
      </c>
      <c r="G209" s="7">
        <f t="shared" si="13"/>
        <v>0</v>
      </c>
      <c r="H209" s="7">
        <f t="shared" si="14"/>
        <v>0</v>
      </c>
      <c r="J209"/>
      <c r="L209"/>
      <c r="M209"/>
      <c r="N209"/>
    </row>
    <row r="210" spans="1:14" hidden="1">
      <c r="A210" s="1"/>
      <c r="C210"/>
      <c r="D210"/>
      <c r="E210"/>
      <c r="F210" s="8">
        <f t="shared" si="12"/>
        <v>0</v>
      </c>
      <c r="G210" s="7">
        <f t="shared" si="13"/>
        <v>0</v>
      </c>
      <c r="H210" s="7">
        <f t="shared" si="14"/>
        <v>0</v>
      </c>
      <c r="J210"/>
      <c r="L210"/>
      <c r="M210"/>
      <c r="N210"/>
    </row>
    <row r="211" spans="1:14">
      <c r="A211" s="1"/>
      <c r="C211"/>
      <c r="D211"/>
      <c r="E211"/>
      <c r="F211" s="8">
        <f t="shared" si="12"/>
        <v>0</v>
      </c>
      <c r="G211" s="7">
        <f t="shared" si="13"/>
        <v>0</v>
      </c>
      <c r="H211" s="7">
        <f t="shared" si="14"/>
        <v>0</v>
      </c>
      <c r="J211"/>
      <c r="L211"/>
      <c r="M211"/>
      <c r="N211"/>
    </row>
    <row r="212" spans="1:14" hidden="1">
      <c r="A212" s="1"/>
      <c r="C212"/>
      <c r="D212"/>
      <c r="E212"/>
      <c r="F212" s="8">
        <f t="shared" si="12"/>
        <v>0</v>
      </c>
      <c r="G212" s="7">
        <f t="shared" si="13"/>
        <v>0</v>
      </c>
      <c r="H212" s="7">
        <f t="shared" si="14"/>
        <v>0</v>
      </c>
      <c r="J212"/>
      <c r="L212"/>
      <c r="M212"/>
      <c r="N212"/>
    </row>
    <row r="213" spans="1:14" hidden="1">
      <c r="A213" s="1"/>
      <c r="C213"/>
      <c r="D213"/>
      <c r="E213"/>
      <c r="F213" s="8">
        <f t="shared" si="12"/>
        <v>0</v>
      </c>
      <c r="G213" s="7">
        <f t="shared" si="13"/>
        <v>0</v>
      </c>
      <c r="H213" s="7">
        <f t="shared" si="14"/>
        <v>0</v>
      </c>
      <c r="J213"/>
      <c r="L213"/>
      <c r="M213"/>
      <c r="N213"/>
    </row>
    <row r="214" spans="1:14" hidden="1">
      <c r="A214" s="1"/>
      <c r="C214"/>
      <c r="D214"/>
      <c r="E214"/>
      <c r="F214" s="8">
        <f t="shared" si="12"/>
        <v>0</v>
      </c>
      <c r="G214" s="7">
        <f t="shared" si="13"/>
        <v>0</v>
      </c>
      <c r="H214" s="7">
        <f t="shared" si="14"/>
        <v>0</v>
      </c>
      <c r="J214"/>
      <c r="L214"/>
      <c r="M214"/>
      <c r="N214"/>
    </row>
    <row r="215" spans="1:14">
      <c r="A215" s="1"/>
      <c r="C215"/>
      <c r="D215"/>
      <c r="E215"/>
      <c r="F215" s="8">
        <f t="shared" si="12"/>
        <v>0</v>
      </c>
      <c r="G215" s="7">
        <f t="shared" si="13"/>
        <v>0</v>
      </c>
      <c r="H215" s="7">
        <f t="shared" si="14"/>
        <v>0</v>
      </c>
      <c r="J215"/>
      <c r="L215"/>
      <c r="M215"/>
      <c r="N215"/>
    </row>
    <row r="216" spans="1:14">
      <c r="A216" s="1"/>
      <c r="C216"/>
      <c r="D216"/>
      <c r="E216"/>
      <c r="F216" s="8">
        <f t="shared" si="12"/>
        <v>0</v>
      </c>
      <c r="G216" s="7">
        <f t="shared" si="13"/>
        <v>0</v>
      </c>
      <c r="H216" s="7">
        <f t="shared" si="14"/>
        <v>0</v>
      </c>
      <c r="J216"/>
      <c r="L216"/>
      <c r="M216"/>
      <c r="N216"/>
    </row>
    <row r="217" spans="1:14">
      <c r="A217" s="1"/>
      <c r="C217"/>
      <c r="D217"/>
      <c r="E217"/>
      <c r="F217" s="8">
        <f t="shared" si="12"/>
        <v>0</v>
      </c>
      <c r="G217" s="7">
        <f t="shared" si="13"/>
        <v>0</v>
      </c>
      <c r="H217" s="7">
        <f t="shared" si="14"/>
        <v>0</v>
      </c>
      <c r="J217"/>
      <c r="L217"/>
      <c r="M217"/>
      <c r="N217"/>
    </row>
    <row r="218" spans="1:14">
      <c r="A218" s="1"/>
      <c r="C218"/>
      <c r="D218"/>
      <c r="E218"/>
      <c r="F218" s="8">
        <f t="shared" si="12"/>
        <v>0</v>
      </c>
      <c r="G218" s="7">
        <f t="shared" si="13"/>
        <v>0</v>
      </c>
      <c r="H218" s="7">
        <f t="shared" si="14"/>
        <v>0</v>
      </c>
      <c r="J218"/>
      <c r="L218"/>
      <c r="M218"/>
      <c r="N218"/>
    </row>
    <row r="219" spans="1:14">
      <c r="A219" s="1"/>
      <c r="C219"/>
      <c r="D219"/>
      <c r="E219"/>
      <c r="F219" s="8">
        <f t="shared" si="12"/>
        <v>0</v>
      </c>
      <c r="G219" s="7">
        <f t="shared" si="13"/>
        <v>0</v>
      </c>
      <c r="H219" s="7">
        <f t="shared" si="14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12"/>
        <v>0</v>
      </c>
      <c r="G220" s="7">
        <f t="shared" si="13"/>
        <v>0</v>
      </c>
      <c r="H220" s="7">
        <f t="shared" si="14"/>
        <v>0</v>
      </c>
      <c r="J220"/>
      <c r="L220"/>
      <c r="M220"/>
      <c r="N220"/>
    </row>
    <row r="221" spans="1:14">
      <c r="A221" s="1"/>
      <c r="C221"/>
      <c r="D221"/>
      <c r="E221"/>
      <c r="F221" s="8">
        <f t="shared" si="12"/>
        <v>0</v>
      </c>
      <c r="G221" s="7">
        <f t="shared" si="13"/>
        <v>0</v>
      </c>
      <c r="H221" s="7">
        <f t="shared" si="14"/>
        <v>0</v>
      </c>
      <c r="J221"/>
      <c r="L221"/>
      <c r="M221"/>
      <c r="N221"/>
    </row>
    <row r="222" spans="1:14" hidden="1">
      <c r="A222" s="1"/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1:14">
      <c r="A223" s="1"/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1:14" hidden="1">
      <c r="A224" s="1"/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1:14">
      <c r="A225" s="1"/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1:14" hidden="1">
      <c r="A226" s="1"/>
      <c r="C226"/>
      <c r="D226"/>
      <c r="E226"/>
      <c r="F226" s="8">
        <f t="shared" si="12"/>
        <v>0</v>
      </c>
      <c r="G226" s="7">
        <f t="shared" si="13"/>
        <v>0</v>
      </c>
      <c r="H226" s="7">
        <f t="shared" si="14"/>
        <v>0</v>
      </c>
      <c r="J226"/>
      <c r="L226"/>
      <c r="M226"/>
      <c r="N226"/>
    </row>
    <row r="227" spans="1:14">
      <c r="A227" s="1"/>
      <c r="C227"/>
      <c r="D227"/>
      <c r="E227"/>
      <c r="F227" s="8">
        <f t="shared" si="12"/>
        <v>0</v>
      </c>
      <c r="G227" s="7">
        <f t="shared" si="13"/>
        <v>0</v>
      </c>
      <c r="H227" s="7">
        <f t="shared" si="14"/>
        <v>0</v>
      </c>
      <c r="J227"/>
      <c r="L227"/>
      <c r="M227"/>
      <c r="N227"/>
    </row>
    <row r="228" spans="1:14" hidden="1">
      <c r="A228" s="1"/>
      <c r="C228"/>
      <c r="D228"/>
      <c r="E228"/>
      <c r="F228" s="8">
        <f t="shared" si="12"/>
        <v>0</v>
      </c>
      <c r="G228" s="7">
        <f t="shared" si="13"/>
        <v>0</v>
      </c>
      <c r="H228" s="7">
        <f t="shared" si="14"/>
        <v>0</v>
      </c>
      <c r="J228"/>
      <c r="L228"/>
      <c r="M228"/>
      <c r="N228"/>
    </row>
    <row r="229" spans="1:14" hidden="1">
      <c r="A229" s="1"/>
      <c r="C229"/>
      <c r="D229"/>
      <c r="E229"/>
      <c r="F229" s="8">
        <f t="shared" si="12"/>
        <v>0</v>
      </c>
      <c r="G229" s="7">
        <f t="shared" si="13"/>
        <v>0</v>
      </c>
      <c r="H229" s="7">
        <f t="shared" si="14"/>
        <v>0</v>
      </c>
      <c r="J229"/>
      <c r="L229"/>
      <c r="M229"/>
      <c r="N229"/>
    </row>
    <row r="230" spans="1:14">
      <c r="A230" s="1"/>
      <c r="C230"/>
      <c r="D230"/>
      <c r="E230"/>
      <c r="F230" s="8">
        <f t="shared" si="12"/>
        <v>0</v>
      </c>
      <c r="G230" s="7">
        <f t="shared" si="13"/>
        <v>0</v>
      </c>
      <c r="H230" s="7">
        <f t="shared" si="14"/>
        <v>0</v>
      </c>
      <c r="J230"/>
      <c r="L230"/>
      <c r="M230"/>
      <c r="N230"/>
    </row>
    <row r="231" spans="1:14">
      <c r="A231" s="1"/>
      <c r="C231"/>
      <c r="D231"/>
      <c r="E231"/>
      <c r="F231" s="8">
        <f t="shared" si="0"/>
        <v>0</v>
      </c>
      <c r="G231" s="7">
        <f t="shared" si="1"/>
        <v>0</v>
      </c>
      <c r="H231" s="7">
        <f t="shared" si="2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0"/>
        <v>0</v>
      </c>
      <c r="G232" s="7">
        <f t="shared" si="1"/>
        <v>0</v>
      </c>
      <c r="H232" s="7">
        <f t="shared" si="2"/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si="0"/>
        <v>0</v>
      </c>
      <c r="G233" s="7">
        <f t="shared" si="1"/>
        <v>0</v>
      </c>
      <c r="H233" s="7">
        <f t="shared" si="2"/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0"/>
        <v>0</v>
      </c>
      <c r="G234" s="7">
        <f t="shared" si="1"/>
        <v>0</v>
      </c>
      <c r="H234" s="7">
        <f t="shared" si="2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si="0"/>
        <v>0</v>
      </c>
      <c r="G235" s="7">
        <f t="shared" si="1"/>
        <v>0</v>
      </c>
      <c r="H235" s="7">
        <f t="shared" si="2"/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0"/>
        <v>0</v>
      </c>
      <c r="G236" s="7">
        <f t="shared" si="1"/>
        <v>0</v>
      </c>
      <c r="H236" s="7">
        <f t="shared" si="2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0"/>
        <v>0</v>
      </c>
      <c r="G237" s="7">
        <f t="shared" si="1"/>
        <v>0</v>
      </c>
      <c r="H237" s="7">
        <f t="shared" si="2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0"/>
        <v>0</v>
      </c>
      <c r="G238" s="7">
        <f t="shared" si="1"/>
        <v>0</v>
      </c>
      <c r="H238" s="7">
        <f t="shared" si="2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0"/>
        <v>0</v>
      </c>
      <c r="G239" s="7">
        <f t="shared" si="1"/>
        <v>0</v>
      </c>
      <c r="H239" s="7">
        <f t="shared" si="2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0"/>
        <v>0</v>
      </c>
      <c r="G240" s="7">
        <f t="shared" si="1"/>
        <v>0</v>
      </c>
      <c r="H240" s="7">
        <f t="shared" si="2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0"/>
        <v>0</v>
      </c>
      <c r="G241" s="7">
        <f t="shared" si="1"/>
        <v>0</v>
      </c>
      <c r="H241" s="7">
        <f t="shared" si="2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0"/>
        <v>0</v>
      </c>
      <c r="G242" s="7">
        <f t="shared" si="1"/>
        <v>0</v>
      </c>
      <c r="H242" s="7">
        <f t="shared" si="2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0"/>
        <v>0</v>
      </c>
      <c r="G243" s="7">
        <f t="shared" si="1"/>
        <v>0</v>
      </c>
      <c r="H243" s="7">
        <f t="shared" si="2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0"/>
        <v>0</v>
      </c>
      <c r="G244" s="7">
        <f t="shared" si="1"/>
        <v>0</v>
      </c>
      <c r="H244" s="7">
        <f t="shared" si="2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ref="F245:F308" si="15">(D245*E245)/9507</f>
        <v>0</v>
      </c>
      <c r="G245" s="7">
        <f t="shared" ref="G245:G308" si="16">SUM(E245*0.7375)</f>
        <v>0</v>
      </c>
      <c r="H245" s="7">
        <f t="shared" ref="H245:H308" si="17">SUM(D245*G245)/5252</f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15"/>
        <v>0</v>
      </c>
      <c r="G246" s="7">
        <f t="shared" si="16"/>
        <v>0</v>
      </c>
      <c r="H246" s="7">
        <f t="shared" si="17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si="15"/>
        <v>0</v>
      </c>
      <c r="G247" s="7">
        <f t="shared" si="16"/>
        <v>0</v>
      </c>
      <c r="H247" s="7">
        <f t="shared" si="17"/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si="15"/>
        <v>0</v>
      </c>
      <c r="G299" s="7">
        <f t="shared" si="16"/>
        <v>0</v>
      </c>
      <c r="H299" s="7">
        <f t="shared" si="17"/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5"/>
        <v>0</v>
      </c>
      <c r="G300" s="7">
        <f t="shared" si="16"/>
        <v>0</v>
      </c>
      <c r="H300" s="7">
        <f t="shared" si="17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5"/>
        <v>0</v>
      </c>
      <c r="G301" s="7">
        <f t="shared" si="16"/>
        <v>0</v>
      </c>
      <c r="H301" s="7">
        <f t="shared" si="17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5"/>
        <v>0</v>
      </c>
      <c r="G302" s="7">
        <f t="shared" si="16"/>
        <v>0</v>
      </c>
      <c r="H302" s="7">
        <f t="shared" si="17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5"/>
        <v>0</v>
      </c>
      <c r="G303" s="7">
        <f t="shared" si="16"/>
        <v>0</v>
      </c>
      <c r="H303" s="7">
        <f t="shared" si="17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5"/>
        <v>0</v>
      </c>
      <c r="G304" s="7">
        <f t="shared" si="16"/>
        <v>0</v>
      </c>
      <c r="H304" s="7">
        <f t="shared" si="17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5"/>
        <v>0</v>
      </c>
      <c r="G305" s="7">
        <f t="shared" si="16"/>
        <v>0</v>
      </c>
      <c r="H305" s="7">
        <f t="shared" si="17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5"/>
        <v>0</v>
      </c>
      <c r="G306" s="7">
        <f t="shared" si="16"/>
        <v>0</v>
      </c>
      <c r="H306" s="7">
        <f t="shared" si="17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5"/>
        <v>0</v>
      </c>
      <c r="G307" s="7">
        <f t="shared" si="16"/>
        <v>0</v>
      </c>
      <c r="H307" s="7">
        <f t="shared" si="17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5"/>
        <v>0</v>
      </c>
      <c r="G308" s="7">
        <f t="shared" si="16"/>
        <v>0</v>
      </c>
      <c r="H308" s="7">
        <f t="shared" si="17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ref="F309:F372" si="18">(D309*E309)/9507</f>
        <v>0</v>
      </c>
      <c r="G309" s="7">
        <f t="shared" ref="G309:G372" si="19">SUM(E309*0.7375)</f>
        <v>0</v>
      </c>
      <c r="H309" s="7">
        <f t="shared" ref="H309:H372" si="20">SUM(D309*G309)/5252</f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8"/>
        <v>0</v>
      </c>
      <c r="G310" s="7">
        <f t="shared" si="19"/>
        <v>0</v>
      </c>
      <c r="H310" s="7">
        <f t="shared" si="20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si="18"/>
        <v>0</v>
      </c>
      <c r="G311" s="7">
        <f t="shared" si="19"/>
        <v>0</v>
      </c>
      <c r="H311" s="7">
        <f t="shared" si="20"/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si="18"/>
        <v>0</v>
      </c>
      <c r="G363" s="7">
        <f t="shared" si="19"/>
        <v>0</v>
      </c>
      <c r="H363" s="7">
        <f t="shared" si="20"/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18"/>
        <v>0</v>
      </c>
      <c r="G364" s="7">
        <f t="shared" si="19"/>
        <v>0</v>
      </c>
      <c r="H364" s="7">
        <f t="shared" si="20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18"/>
        <v>0</v>
      </c>
      <c r="G365" s="7">
        <f t="shared" si="19"/>
        <v>0</v>
      </c>
      <c r="H365" s="7">
        <f t="shared" si="20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18"/>
        <v>0</v>
      </c>
      <c r="G366" s="7">
        <f t="shared" si="19"/>
        <v>0</v>
      </c>
      <c r="H366" s="7">
        <f t="shared" si="20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18"/>
        <v>0</v>
      </c>
      <c r="G367" s="7">
        <f t="shared" si="19"/>
        <v>0</v>
      </c>
      <c r="H367" s="7">
        <f t="shared" si="20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18"/>
        <v>0</v>
      </c>
      <c r="G368" s="7">
        <f t="shared" si="19"/>
        <v>0</v>
      </c>
      <c r="H368" s="7">
        <f t="shared" si="20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18"/>
        <v>0</v>
      </c>
      <c r="G369" s="7">
        <f t="shared" si="19"/>
        <v>0</v>
      </c>
      <c r="H369" s="7">
        <f t="shared" si="20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18"/>
        <v>0</v>
      </c>
      <c r="G370" s="7">
        <f t="shared" si="19"/>
        <v>0</v>
      </c>
      <c r="H370" s="7">
        <f t="shared" si="20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18"/>
        <v>0</v>
      </c>
      <c r="G371" s="7">
        <f t="shared" si="19"/>
        <v>0</v>
      </c>
      <c r="H371" s="7">
        <f t="shared" si="20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18"/>
        <v>0</v>
      </c>
      <c r="G372" s="7">
        <f t="shared" si="19"/>
        <v>0</v>
      </c>
      <c r="H372" s="7">
        <f t="shared" si="20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ref="F373:F436" si="21">(D373*E373)/9507</f>
        <v>0</v>
      </c>
      <c r="G373" s="7">
        <f t="shared" ref="G373:G436" si="22">SUM(E373*0.7375)</f>
        <v>0</v>
      </c>
      <c r="H373" s="7">
        <f t="shared" ref="H373:H436" si="23">SUM(D373*G373)/5252</f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21"/>
        <v>0</v>
      </c>
      <c r="G374" s="7">
        <f t="shared" si="22"/>
        <v>0</v>
      </c>
      <c r="H374" s="7">
        <f t="shared" si="23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si="21"/>
        <v>0</v>
      </c>
      <c r="G375" s="7">
        <f t="shared" si="22"/>
        <v>0</v>
      </c>
      <c r="H375" s="7">
        <f t="shared" si="23"/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si="21"/>
        <v>0</v>
      </c>
      <c r="G427" s="7">
        <f t="shared" si="22"/>
        <v>0</v>
      </c>
      <c r="H427" s="7">
        <f t="shared" si="23"/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1"/>
        <v>0</v>
      </c>
      <c r="G428" s="7">
        <f t="shared" si="22"/>
        <v>0</v>
      </c>
      <c r="H428" s="7">
        <f t="shared" si="23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1"/>
        <v>0</v>
      </c>
      <c r="G429" s="7">
        <f t="shared" si="22"/>
        <v>0</v>
      </c>
      <c r="H429" s="7">
        <f t="shared" si="23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1"/>
        <v>0</v>
      </c>
      <c r="G430" s="7">
        <f t="shared" si="22"/>
        <v>0</v>
      </c>
      <c r="H430" s="7">
        <f t="shared" si="23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1"/>
        <v>0</v>
      </c>
      <c r="G431" s="7">
        <f t="shared" si="22"/>
        <v>0</v>
      </c>
      <c r="H431" s="7">
        <f t="shared" si="23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1"/>
        <v>0</v>
      </c>
      <c r="G432" s="7">
        <f t="shared" si="22"/>
        <v>0</v>
      </c>
      <c r="H432" s="7">
        <f t="shared" si="23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1"/>
        <v>0</v>
      </c>
      <c r="G433" s="7">
        <f t="shared" si="22"/>
        <v>0</v>
      </c>
      <c r="H433" s="7">
        <f t="shared" si="23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1"/>
        <v>0</v>
      </c>
      <c r="G434" s="7">
        <f t="shared" si="22"/>
        <v>0</v>
      </c>
      <c r="H434" s="7">
        <f t="shared" si="23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1"/>
        <v>0</v>
      </c>
      <c r="G435" s="7">
        <f t="shared" si="22"/>
        <v>0</v>
      </c>
      <c r="H435" s="7">
        <f t="shared" si="23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1"/>
        <v>0</v>
      </c>
      <c r="G436" s="7">
        <f t="shared" si="22"/>
        <v>0</v>
      </c>
      <c r="H436" s="7">
        <f t="shared" si="23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ref="F437:F500" si="24">(D437*E437)/9507</f>
        <v>0</v>
      </c>
      <c r="G437" s="7">
        <f t="shared" ref="G437:G500" si="25">SUM(E437*0.7375)</f>
        <v>0</v>
      </c>
      <c r="H437" s="7">
        <f t="shared" ref="H437:H500" si="26">SUM(D437*G437)/5252</f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4"/>
        <v>0</v>
      </c>
      <c r="G438" s="7">
        <f t="shared" si="25"/>
        <v>0</v>
      </c>
      <c r="H438" s="7">
        <f t="shared" si="26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si="24"/>
        <v>0</v>
      </c>
      <c r="G439" s="7">
        <f t="shared" si="25"/>
        <v>0</v>
      </c>
      <c r="H439" s="7">
        <f t="shared" si="26"/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si="24"/>
        <v>0</v>
      </c>
      <c r="G491" s="7">
        <f t="shared" si="25"/>
        <v>0</v>
      </c>
      <c r="H491" s="7">
        <f t="shared" si="26"/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4"/>
        <v>0</v>
      </c>
      <c r="G492" s="7">
        <f t="shared" si="25"/>
        <v>0</v>
      </c>
      <c r="H492" s="7">
        <f t="shared" si="26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4"/>
        <v>0</v>
      </c>
      <c r="G493" s="7">
        <f t="shared" si="25"/>
        <v>0</v>
      </c>
      <c r="H493" s="7">
        <f t="shared" si="26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4"/>
        <v>0</v>
      </c>
      <c r="G494" s="7">
        <f t="shared" si="25"/>
        <v>0</v>
      </c>
      <c r="H494" s="7">
        <f t="shared" si="26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4"/>
        <v>0</v>
      </c>
      <c r="G495" s="7">
        <f t="shared" si="25"/>
        <v>0</v>
      </c>
      <c r="H495" s="7">
        <f t="shared" si="26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4"/>
        <v>0</v>
      </c>
      <c r="G496" s="7">
        <f t="shared" si="25"/>
        <v>0</v>
      </c>
      <c r="H496" s="7">
        <f t="shared" si="26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4"/>
        <v>0</v>
      </c>
      <c r="G497" s="7">
        <f t="shared" si="25"/>
        <v>0</v>
      </c>
      <c r="H497" s="7">
        <f t="shared" si="26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4"/>
        <v>0</v>
      </c>
      <c r="G498" s="7">
        <f t="shared" si="25"/>
        <v>0</v>
      </c>
      <c r="H498" s="7">
        <f t="shared" si="26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4"/>
        <v>0</v>
      </c>
      <c r="G499" s="7">
        <f t="shared" si="25"/>
        <v>0</v>
      </c>
      <c r="H499" s="7">
        <f t="shared" si="26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4"/>
        <v>0</v>
      </c>
      <c r="G500" s="7">
        <f t="shared" si="25"/>
        <v>0</v>
      </c>
      <c r="H500" s="7">
        <f t="shared" si="26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ref="F501:F564" si="27">(D501*E501)/9507</f>
        <v>0</v>
      </c>
      <c r="G501" s="7">
        <f t="shared" ref="G501:G564" si="28">SUM(E501*0.7375)</f>
        <v>0</v>
      </c>
      <c r="H501" s="7">
        <f t="shared" ref="H501:H564" si="29">SUM(D501*G501)/5252</f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7"/>
        <v>0</v>
      </c>
      <c r="G502" s="7">
        <f t="shared" si="28"/>
        <v>0</v>
      </c>
      <c r="H502" s="7">
        <f t="shared" si="29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si="27"/>
        <v>0</v>
      </c>
      <c r="G503" s="7">
        <f t="shared" si="28"/>
        <v>0</v>
      </c>
      <c r="H503" s="7">
        <f t="shared" si="29"/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J529"/>
      <c r="L529"/>
      <c r="M529"/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J530"/>
      <c r="L530"/>
      <c r="M530"/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J531"/>
      <c r="L531"/>
      <c r="M531"/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J532"/>
      <c r="L532"/>
      <c r="M532"/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J533"/>
      <c r="L533"/>
      <c r="M533"/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J534"/>
      <c r="L534"/>
      <c r="M534"/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J535"/>
      <c r="L535"/>
      <c r="M535"/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J536"/>
      <c r="L536"/>
      <c r="M536"/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J537"/>
      <c r="L537"/>
      <c r="M537"/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J538"/>
      <c r="L538"/>
      <c r="M538"/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J548"/>
      <c r="L548"/>
      <c r="M548"/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J549"/>
      <c r="L549"/>
      <c r="M549"/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si="27"/>
        <v>0</v>
      </c>
      <c r="G555" s="7">
        <f t="shared" si="28"/>
        <v>0</v>
      </c>
      <c r="H555" s="7">
        <f t="shared" si="29"/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27"/>
        <v>0</v>
      </c>
      <c r="G556" s="7">
        <f t="shared" si="28"/>
        <v>0</v>
      </c>
      <c r="H556" s="7">
        <f t="shared" si="29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27"/>
        <v>0</v>
      </c>
      <c r="G557" s="7">
        <f t="shared" si="28"/>
        <v>0</v>
      </c>
      <c r="H557" s="7">
        <f t="shared" si="29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27"/>
        <v>0</v>
      </c>
      <c r="G558" s="7">
        <f t="shared" si="28"/>
        <v>0</v>
      </c>
      <c r="H558" s="7">
        <f t="shared" si="29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27"/>
        <v>0</v>
      </c>
      <c r="G559" s="7">
        <f t="shared" si="28"/>
        <v>0</v>
      </c>
      <c r="H559" s="7">
        <f t="shared" si="29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27"/>
        <v>0</v>
      </c>
      <c r="G560" s="7">
        <f t="shared" si="28"/>
        <v>0</v>
      </c>
      <c r="H560" s="7">
        <f t="shared" si="29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27"/>
        <v>0</v>
      </c>
      <c r="G561" s="7">
        <f t="shared" si="28"/>
        <v>0</v>
      </c>
      <c r="H561" s="7">
        <f t="shared" si="29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27"/>
        <v>0</v>
      </c>
      <c r="G562" s="7">
        <f t="shared" si="28"/>
        <v>0</v>
      </c>
      <c r="H562" s="7">
        <f t="shared" si="29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27"/>
        <v>0</v>
      </c>
      <c r="G563" s="7">
        <f t="shared" si="28"/>
        <v>0</v>
      </c>
      <c r="H563" s="7">
        <f t="shared" si="29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27"/>
        <v>0</v>
      </c>
      <c r="G564" s="7">
        <f t="shared" si="28"/>
        <v>0</v>
      </c>
      <c r="H564" s="7">
        <f t="shared" si="29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ref="F565:F628" si="30">(D565*E565)/9507</f>
        <v>0</v>
      </c>
      <c r="G565" s="7">
        <f t="shared" ref="G565:G628" si="31">SUM(E565*0.7375)</f>
        <v>0</v>
      </c>
      <c r="H565" s="7">
        <f t="shared" ref="H565:H628" si="32">SUM(D565*G565)/5252</f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30"/>
        <v>0</v>
      </c>
      <c r="G566" s="7">
        <f t="shared" si="31"/>
        <v>0</v>
      </c>
      <c r="H566" s="7">
        <f t="shared" si="32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si="30"/>
        <v>0</v>
      </c>
      <c r="G567" s="7">
        <f t="shared" si="31"/>
        <v>0</v>
      </c>
      <c r="H567" s="7">
        <f t="shared" si="32"/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si="30"/>
        <v>0</v>
      </c>
      <c r="G619" s="7">
        <f t="shared" si="31"/>
        <v>0</v>
      </c>
      <c r="H619" s="7">
        <f t="shared" si="32"/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0"/>
        <v>0</v>
      </c>
      <c r="G620" s="7">
        <f t="shared" si="31"/>
        <v>0</v>
      </c>
      <c r="H620" s="7">
        <f t="shared" si="32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0"/>
        <v>0</v>
      </c>
      <c r="G621" s="7">
        <f t="shared" si="31"/>
        <v>0</v>
      </c>
      <c r="H621" s="7">
        <f t="shared" si="32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0"/>
        <v>0</v>
      </c>
      <c r="G622" s="7">
        <f t="shared" si="31"/>
        <v>0</v>
      </c>
      <c r="H622" s="7">
        <f t="shared" si="32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0"/>
        <v>0</v>
      </c>
      <c r="G623" s="7">
        <f t="shared" si="31"/>
        <v>0</v>
      </c>
      <c r="H623" s="7">
        <f t="shared" si="32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0"/>
        <v>0</v>
      </c>
      <c r="G624" s="7">
        <f t="shared" si="31"/>
        <v>0</v>
      </c>
      <c r="H624" s="7">
        <f t="shared" si="32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0"/>
        <v>0</v>
      </c>
      <c r="G625" s="7">
        <f t="shared" si="31"/>
        <v>0</v>
      </c>
      <c r="H625" s="7">
        <f t="shared" si="32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0"/>
        <v>0</v>
      </c>
      <c r="G626" s="7">
        <f t="shared" si="31"/>
        <v>0</v>
      </c>
      <c r="H626" s="7">
        <f t="shared" si="32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0"/>
        <v>0</v>
      </c>
      <c r="G627" s="7">
        <f t="shared" si="31"/>
        <v>0</v>
      </c>
      <c r="H627" s="7">
        <f t="shared" si="32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0"/>
        <v>0</v>
      </c>
      <c r="G628" s="7">
        <f t="shared" si="31"/>
        <v>0</v>
      </c>
      <c r="H628" s="7">
        <f t="shared" si="32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ref="F629:F692" si="33">(D629*E629)/9507</f>
        <v>0</v>
      </c>
      <c r="G629" s="7">
        <f t="shared" ref="G629:G692" si="34">SUM(E629*0.7375)</f>
        <v>0</v>
      </c>
      <c r="H629" s="7">
        <f t="shared" ref="H629:H692" si="35">SUM(D629*G629)/5252</f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3"/>
        <v>0</v>
      </c>
      <c r="G630" s="7">
        <f t="shared" si="34"/>
        <v>0</v>
      </c>
      <c r="H630" s="7">
        <f t="shared" si="35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si="33"/>
        <v>0</v>
      </c>
      <c r="G631" s="7">
        <f t="shared" si="34"/>
        <v>0</v>
      </c>
      <c r="H631" s="7">
        <f t="shared" si="35"/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si="33"/>
        <v>0</v>
      </c>
      <c r="G683" s="7">
        <f t="shared" si="34"/>
        <v>0</v>
      </c>
      <c r="H683" s="7">
        <f t="shared" si="35"/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3"/>
        <v>0</v>
      </c>
      <c r="G684" s="7">
        <f t="shared" si="34"/>
        <v>0</v>
      </c>
      <c r="H684" s="7">
        <f t="shared" si="35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3"/>
        <v>0</v>
      </c>
      <c r="G685" s="7">
        <f t="shared" si="34"/>
        <v>0</v>
      </c>
      <c r="H685" s="7">
        <f t="shared" si="35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3"/>
        <v>0</v>
      </c>
      <c r="G686" s="7">
        <f t="shared" si="34"/>
        <v>0</v>
      </c>
      <c r="H686" s="7">
        <f t="shared" si="35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3"/>
        <v>0</v>
      </c>
      <c r="G687" s="7">
        <f t="shared" si="34"/>
        <v>0</v>
      </c>
      <c r="H687" s="7">
        <f t="shared" si="35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3"/>
        <v>0</v>
      </c>
      <c r="G688" s="7">
        <f t="shared" si="34"/>
        <v>0</v>
      </c>
      <c r="H688" s="7">
        <f t="shared" si="35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3"/>
        <v>0</v>
      </c>
      <c r="G689" s="7">
        <f t="shared" si="34"/>
        <v>0</v>
      </c>
      <c r="H689" s="7">
        <f t="shared" si="35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3"/>
        <v>0</v>
      </c>
      <c r="G690" s="7">
        <f t="shared" si="34"/>
        <v>0</v>
      </c>
      <c r="H690" s="7">
        <f t="shared" si="35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3"/>
        <v>0</v>
      </c>
      <c r="G691" s="7">
        <f t="shared" si="34"/>
        <v>0</v>
      </c>
      <c r="H691" s="7">
        <f t="shared" si="35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3"/>
        <v>0</v>
      </c>
      <c r="G692" s="7">
        <f t="shared" si="34"/>
        <v>0</v>
      </c>
      <c r="H692" s="7">
        <f t="shared" si="35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ref="F693:F756" si="36">(D693*E693)/9507</f>
        <v>0</v>
      </c>
      <c r="G693" s="7">
        <f t="shared" ref="G693:G756" si="37">SUM(E693*0.7375)</f>
        <v>0</v>
      </c>
      <c r="H693" s="7">
        <f t="shared" ref="H693:H756" si="38">SUM(D693*G693)/5252</f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6"/>
        <v>0</v>
      </c>
      <c r="G694" s="7">
        <f t="shared" si="37"/>
        <v>0</v>
      </c>
      <c r="H694" s="7">
        <f t="shared" si="38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si="36"/>
        <v>0</v>
      </c>
      <c r="G695" s="7">
        <f t="shared" si="37"/>
        <v>0</v>
      </c>
      <c r="H695" s="7">
        <f t="shared" si="38"/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si="36"/>
        <v>0</v>
      </c>
      <c r="G747" s="7">
        <f t="shared" si="37"/>
        <v>0</v>
      </c>
      <c r="H747" s="7">
        <f t="shared" si="38"/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6"/>
        <v>0</v>
      </c>
      <c r="G748" s="7">
        <f t="shared" si="37"/>
        <v>0</v>
      </c>
      <c r="H748" s="7">
        <f t="shared" si="38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6"/>
        <v>0</v>
      </c>
      <c r="G749" s="7">
        <f t="shared" si="37"/>
        <v>0</v>
      </c>
      <c r="H749" s="7">
        <f t="shared" si="38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6"/>
        <v>0</v>
      </c>
      <c r="G750" s="7">
        <f t="shared" si="37"/>
        <v>0</v>
      </c>
      <c r="H750" s="7">
        <f t="shared" si="38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6"/>
        <v>0</v>
      </c>
      <c r="G751" s="7">
        <f t="shared" si="37"/>
        <v>0</v>
      </c>
      <c r="H751" s="7">
        <f t="shared" si="38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6"/>
        <v>0</v>
      </c>
      <c r="G752" s="7">
        <f t="shared" si="37"/>
        <v>0</v>
      </c>
      <c r="H752" s="7">
        <f t="shared" si="38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6"/>
        <v>0</v>
      </c>
      <c r="G753" s="7">
        <f t="shared" si="37"/>
        <v>0</v>
      </c>
      <c r="H753" s="7">
        <f t="shared" si="38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6"/>
        <v>0</v>
      </c>
      <c r="G754" s="7">
        <f t="shared" si="37"/>
        <v>0</v>
      </c>
      <c r="H754" s="7">
        <f t="shared" si="38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6"/>
        <v>0</v>
      </c>
      <c r="G755" s="7">
        <f t="shared" si="37"/>
        <v>0</v>
      </c>
      <c r="H755" s="7">
        <f t="shared" si="38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6"/>
        <v>0</v>
      </c>
      <c r="G756" s="7">
        <f t="shared" si="37"/>
        <v>0</v>
      </c>
      <c r="H756" s="7">
        <f t="shared" si="38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ref="F757:F820" si="39">(D757*E757)/9507</f>
        <v>0</v>
      </c>
      <c r="G757" s="7">
        <f t="shared" ref="G757:G820" si="40">SUM(E757*0.7375)</f>
        <v>0</v>
      </c>
      <c r="H757" s="7">
        <f t="shared" ref="H757:H820" si="41">SUM(D757*G757)/5252</f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9"/>
        <v>0</v>
      </c>
      <c r="G758" s="7">
        <f t="shared" si="40"/>
        <v>0</v>
      </c>
      <c r="H758" s="7">
        <f t="shared" si="41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si="39"/>
        <v>0</v>
      </c>
      <c r="G759" s="7">
        <f t="shared" si="40"/>
        <v>0</v>
      </c>
      <c r="H759" s="7">
        <f t="shared" si="41"/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A796" s="1"/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A797" s="1"/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A798" s="1"/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A799" s="1"/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A800" s="1"/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1:14">
      <c r="A801" s="1"/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1:14">
      <c r="A802" s="1"/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1:14">
      <c r="A803" s="1"/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1:14">
      <c r="A804" s="1"/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1:14">
      <c r="A805" s="1"/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1:14">
      <c r="A806" s="1"/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1:14">
      <c r="A807" s="1"/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1:14">
      <c r="A808" s="1"/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1:14"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1:14"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1:14">
      <c r="C811"/>
      <c r="D811"/>
      <c r="E811"/>
      <c r="F811" s="8">
        <f t="shared" si="39"/>
        <v>0</v>
      </c>
      <c r="G811" s="7">
        <f t="shared" si="40"/>
        <v>0</v>
      </c>
      <c r="H811" s="7">
        <f t="shared" si="41"/>
        <v>0</v>
      </c>
      <c r="J811"/>
      <c r="L811"/>
      <c r="M811"/>
      <c r="N811"/>
    </row>
    <row r="812" spans="1:14">
      <c r="C812"/>
      <c r="D812"/>
      <c r="E812"/>
      <c r="F812" s="8">
        <f t="shared" si="39"/>
        <v>0</v>
      </c>
      <c r="G812" s="7">
        <f t="shared" si="40"/>
        <v>0</v>
      </c>
      <c r="H812" s="7">
        <f t="shared" si="41"/>
        <v>0</v>
      </c>
      <c r="J812"/>
      <c r="L812"/>
      <c r="M812"/>
      <c r="N812"/>
    </row>
    <row r="813" spans="1:14">
      <c r="C813"/>
      <c r="D813"/>
      <c r="E813"/>
      <c r="F813" s="8">
        <f t="shared" si="39"/>
        <v>0</v>
      </c>
      <c r="G813" s="7">
        <f t="shared" si="40"/>
        <v>0</v>
      </c>
      <c r="H813" s="7">
        <f t="shared" si="41"/>
        <v>0</v>
      </c>
      <c r="J813"/>
      <c r="L813"/>
      <c r="M813"/>
      <c r="N813"/>
    </row>
    <row r="814" spans="1:14">
      <c r="C814"/>
      <c r="D814"/>
      <c r="E814"/>
      <c r="F814" s="8">
        <f t="shared" si="39"/>
        <v>0</v>
      </c>
      <c r="G814" s="7">
        <f t="shared" si="40"/>
        <v>0</v>
      </c>
      <c r="H814" s="7">
        <f t="shared" si="41"/>
        <v>0</v>
      </c>
      <c r="J814"/>
      <c r="L814"/>
      <c r="M814"/>
      <c r="N814"/>
    </row>
    <row r="815" spans="1:14">
      <c r="C815"/>
      <c r="D815"/>
      <c r="E815"/>
      <c r="F815" s="8">
        <f t="shared" si="39"/>
        <v>0</v>
      </c>
      <c r="G815" s="7">
        <f t="shared" si="40"/>
        <v>0</v>
      </c>
      <c r="H815" s="7">
        <f t="shared" si="41"/>
        <v>0</v>
      </c>
      <c r="J815"/>
      <c r="L815"/>
      <c r="M815"/>
      <c r="N815"/>
    </row>
    <row r="816" spans="1:14">
      <c r="C816"/>
      <c r="D816"/>
      <c r="E816"/>
      <c r="F816" s="8">
        <f t="shared" si="39"/>
        <v>0</v>
      </c>
      <c r="G816" s="7">
        <f t="shared" si="40"/>
        <v>0</v>
      </c>
      <c r="H816" s="7">
        <f t="shared" si="41"/>
        <v>0</v>
      </c>
      <c r="J816"/>
      <c r="L816"/>
      <c r="M816"/>
      <c r="N816"/>
    </row>
    <row r="817" spans="3:14">
      <c r="C817"/>
      <c r="D817"/>
      <c r="E817"/>
      <c r="F817" s="8">
        <f t="shared" si="39"/>
        <v>0</v>
      </c>
      <c r="G817" s="7">
        <f t="shared" si="40"/>
        <v>0</v>
      </c>
      <c r="H817" s="7">
        <f t="shared" si="41"/>
        <v>0</v>
      </c>
      <c r="J817"/>
      <c r="L817"/>
      <c r="M817"/>
      <c r="N817"/>
    </row>
    <row r="818" spans="3:14">
      <c r="C818"/>
      <c r="D818"/>
      <c r="E818"/>
      <c r="F818" s="8">
        <f t="shared" si="39"/>
        <v>0</v>
      </c>
      <c r="G818" s="7">
        <f t="shared" si="40"/>
        <v>0</v>
      </c>
      <c r="H818" s="7">
        <f t="shared" si="41"/>
        <v>0</v>
      </c>
      <c r="J818"/>
      <c r="L818"/>
      <c r="M818"/>
      <c r="N818"/>
    </row>
    <row r="819" spans="3:14">
      <c r="C819"/>
      <c r="D819"/>
      <c r="E819"/>
      <c r="F819" s="8">
        <f t="shared" si="39"/>
        <v>0</v>
      </c>
      <c r="G819" s="7">
        <f t="shared" si="40"/>
        <v>0</v>
      </c>
      <c r="H819" s="7">
        <f t="shared" si="41"/>
        <v>0</v>
      </c>
      <c r="J819"/>
      <c r="L819"/>
      <c r="M819"/>
      <c r="N819"/>
    </row>
    <row r="820" spans="3:14">
      <c r="C820"/>
      <c r="D820"/>
      <c r="E820"/>
      <c r="F820" s="8">
        <f t="shared" si="39"/>
        <v>0</v>
      </c>
      <c r="G820" s="7">
        <f t="shared" si="40"/>
        <v>0</v>
      </c>
      <c r="H820" s="7">
        <f t="shared" si="41"/>
        <v>0</v>
      </c>
      <c r="J820"/>
      <c r="L820"/>
      <c r="M820"/>
      <c r="N820"/>
    </row>
    <row r="821" spans="3:14">
      <c r="C821"/>
      <c r="D821"/>
      <c r="E821"/>
      <c r="F821" s="8">
        <f t="shared" ref="F821:F884" si="42">(D821*E821)/9507</f>
        <v>0</v>
      </c>
      <c r="G821" s="7">
        <f t="shared" ref="G821:G884" si="43">SUM(E821*0.7375)</f>
        <v>0</v>
      </c>
      <c r="H821" s="7">
        <f t="shared" ref="H821:H884" si="44">SUM(D821*G821)/5252</f>
        <v>0</v>
      </c>
      <c r="J821"/>
      <c r="L821"/>
      <c r="M821"/>
      <c r="N821"/>
    </row>
    <row r="822" spans="3:14">
      <c r="C822"/>
      <c r="D822"/>
      <c r="E822"/>
      <c r="F822" s="8">
        <f t="shared" si="42"/>
        <v>0</v>
      </c>
      <c r="G822" s="7">
        <f t="shared" si="43"/>
        <v>0</v>
      </c>
      <c r="H822" s="7">
        <f t="shared" si="44"/>
        <v>0</v>
      </c>
      <c r="J822"/>
      <c r="L822"/>
      <c r="M822"/>
      <c r="N822"/>
    </row>
    <row r="823" spans="3:14">
      <c r="C823"/>
      <c r="D823"/>
      <c r="E823"/>
      <c r="F823" s="8">
        <f t="shared" si="42"/>
        <v>0</v>
      </c>
      <c r="G823" s="7">
        <f t="shared" si="43"/>
        <v>0</v>
      </c>
      <c r="H823" s="7">
        <f t="shared" si="44"/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si="42"/>
        <v>0</v>
      </c>
      <c r="G875" s="7">
        <f t="shared" si="43"/>
        <v>0</v>
      </c>
      <c r="H875" s="7">
        <f t="shared" si="44"/>
        <v>0</v>
      </c>
      <c r="J875"/>
      <c r="L875"/>
      <c r="M875"/>
      <c r="N875"/>
    </row>
    <row r="876" spans="3:14">
      <c r="C876"/>
      <c r="D876"/>
      <c r="E876"/>
      <c r="F876" s="8">
        <f t="shared" si="42"/>
        <v>0</v>
      </c>
      <c r="G876" s="7">
        <f t="shared" si="43"/>
        <v>0</v>
      </c>
      <c r="H876" s="7">
        <f t="shared" si="44"/>
        <v>0</v>
      </c>
      <c r="J876"/>
      <c r="L876"/>
      <c r="M876"/>
      <c r="N876"/>
    </row>
    <row r="877" spans="3:14">
      <c r="C877"/>
      <c r="D877"/>
      <c r="E877"/>
      <c r="F877" s="8">
        <f t="shared" si="42"/>
        <v>0</v>
      </c>
      <c r="G877" s="7">
        <f t="shared" si="43"/>
        <v>0</v>
      </c>
      <c r="H877" s="7">
        <f t="shared" si="44"/>
        <v>0</v>
      </c>
      <c r="J877"/>
      <c r="L877"/>
      <c r="M877"/>
      <c r="N877"/>
    </row>
    <row r="878" spans="3:14">
      <c r="C878"/>
      <c r="D878"/>
      <c r="E878"/>
      <c r="F878" s="8">
        <f t="shared" si="42"/>
        <v>0</v>
      </c>
      <c r="G878" s="7">
        <f t="shared" si="43"/>
        <v>0</v>
      </c>
      <c r="H878" s="7">
        <f t="shared" si="44"/>
        <v>0</v>
      </c>
      <c r="J878"/>
      <c r="L878"/>
      <c r="M878"/>
      <c r="N878"/>
    </row>
    <row r="879" spans="3:14">
      <c r="C879"/>
      <c r="D879"/>
      <c r="E879"/>
      <c r="F879" s="8">
        <f t="shared" si="42"/>
        <v>0</v>
      </c>
      <c r="G879" s="7">
        <f t="shared" si="43"/>
        <v>0</v>
      </c>
      <c r="H879" s="7">
        <f t="shared" si="44"/>
        <v>0</v>
      </c>
      <c r="J879"/>
      <c r="L879"/>
      <c r="M879"/>
      <c r="N879"/>
    </row>
    <row r="880" spans="3:14">
      <c r="C880"/>
      <c r="D880"/>
      <c r="E880"/>
      <c r="F880" s="8">
        <f t="shared" si="42"/>
        <v>0</v>
      </c>
      <c r="G880" s="7">
        <f t="shared" si="43"/>
        <v>0</v>
      </c>
      <c r="H880" s="7">
        <f t="shared" si="44"/>
        <v>0</v>
      </c>
      <c r="J880"/>
      <c r="L880"/>
      <c r="M880"/>
      <c r="N880"/>
    </row>
    <row r="881" spans="3:14">
      <c r="C881"/>
      <c r="D881"/>
      <c r="E881"/>
      <c r="F881" s="8">
        <f t="shared" si="42"/>
        <v>0</v>
      </c>
      <c r="G881" s="7">
        <f t="shared" si="43"/>
        <v>0</v>
      </c>
      <c r="H881" s="7">
        <f t="shared" si="44"/>
        <v>0</v>
      </c>
      <c r="J881"/>
      <c r="L881"/>
      <c r="M881"/>
      <c r="N881"/>
    </row>
    <row r="882" spans="3:14">
      <c r="C882"/>
      <c r="D882"/>
      <c r="E882"/>
      <c r="F882" s="8">
        <f t="shared" si="42"/>
        <v>0</v>
      </c>
      <c r="G882" s="7">
        <f t="shared" si="43"/>
        <v>0</v>
      </c>
      <c r="H882" s="7">
        <f t="shared" si="44"/>
        <v>0</v>
      </c>
      <c r="J882"/>
      <c r="L882"/>
      <c r="M882"/>
      <c r="N882"/>
    </row>
    <row r="883" spans="3:14">
      <c r="C883"/>
      <c r="D883"/>
      <c r="E883"/>
      <c r="F883" s="8">
        <f t="shared" si="42"/>
        <v>0</v>
      </c>
      <c r="G883" s="7">
        <f t="shared" si="43"/>
        <v>0</v>
      </c>
      <c r="H883" s="7">
        <f t="shared" si="44"/>
        <v>0</v>
      </c>
      <c r="J883"/>
      <c r="L883"/>
      <c r="M883"/>
      <c r="N883"/>
    </row>
    <row r="884" spans="3:14">
      <c r="C884"/>
      <c r="D884"/>
      <c r="E884"/>
      <c r="F884" s="8">
        <f t="shared" si="42"/>
        <v>0</v>
      </c>
      <c r="G884" s="7">
        <f t="shared" si="43"/>
        <v>0</v>
      </c>
      <c r="H884" s="7">
        <f t="shared" si="44"/>
        <v>0</v>
      </c>
      <c r="J884"/>
      <c r="L884"/>
      <c r="M884"/>
      <c r="N884"/>
    </row>
    <row r="885" spans="3:14">
      <c r="C885"/>
      <c r="D885"/>
      <c r="E885"/>
      <c r="F885" s="8">
        <f t="shared" ref="F885:F948" si="45">(D885*E885)/9507</f>
        <v>0</v>
      </c>
      <c r="G885" s="7">
        <f t="shared" ref="G885:G948" si="46">SUM(E885*0.7375)</f>
        <v>0</v>
      </c>
      <c r="H885" s="7">
        <f t="shared" ref="H885:H948" si="47">SUM(D885*G885)/5252</f>
        <v>0</v>
      </c>
      <c r="J885"/>
      <c r="L885"/>
      <c r="M885"/>
      <c r="N885"/>
    </row>
    <row r="886" spans="3:14">
      <c r="C886"/>
      <c r="D886"/>
      <c r="E886"/>
      <c r="F886" s="8">
        <f t="shared" si="45"/>
        <v>0</v>
      </c>
      <c r="G886" s="7">
        <f t="shared" si="46"/>
        <v>0</v>
      </c>
      <c r="H886" s="7">
        <f t="shared" si="47"/>
        <v>0</v>
      </c>
      <c r="J886"/>
      <c r="L886"/>
      <c r="M886"/>
      <c r="N886"/>
    </row>
    <row r="887" spans="3:14">
      <c r="C887"/>
      <c r="D887"/>
      <c r="E887"/>
      <c r="F887" s="8">
        <f t="shared" si="45"/>
        <v>0</v>
      </c>
      <c r="G887" s="7">
        <f t="shared" si="46"/>
        <v>0</v>
      </c>
      <c r="H887" s="7">
        <f t="shared" si="47"/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si="45"/>
        <v>0</v>
      </c>
      <c r="G939" s="7">
        <f t="shared" si="46"/>
        <v>0</v>
      </c>
      <c r="H939" s="7">
        <f t="shared" si="47"/>
        <v>0</v>
      </c>
      <c r="J939"/>
      <c r="L939"/>
      <c r="M939"/>
      <c r="N939"/>
    </row>
    <row r="940" spans="3:14">
      <c r="C940"/>
      <c r="D940"/>
      <c r="E940"/>
      <c r="F940" s="8">
        <f t="shared" si="45"/>
        <v>0</v>
      </c>
      <c r="G940" s="7">
        <f t="shared" si="46"/>
        <v>0</v>
      </c>
      <c r="H940" s="7">
        <f t="shared" si="47"/>
        <v>0</v>
      </c>
      <c r="J940"/>
      <c r="L940"/>
      <c r="M940"/>
      <c r="N940"/>
    </row>
    <row r="941" spans="3:14">
      <c r="C941"/>
      <c r="D941"/>
      <c r="E941"/>
      <c r="F941" s="8">
        <f t="shared" si="45"/>
        <v>0</v>
      </c>
      <c r="G941" s="7">
        <f t="shared" si="46"/>
        <v>0</v>
      </c>
      <c r="H941" s="7">
        <f t="shared" si="47"/>
        <v>0</v>
      </c>
      <c r="J941"/>
      <c r="L941"/>
      <c r="M941"/>
      <c r="N941"/>
    </row>
    <row r="942" spans="3:14">
      <c r="C942"/>
      <c r="D942"/>
      <c r="E942"/>
      <c r="F942" s="8">
        <f t="shared" si="45"/>
        <v>0</v>
      </c>
      <c r="G942" s="7">
        <f t="shared" si="46"/>
        <v>0</v>
      </c>
      <c r="H942" s="7">
        <f t="shared" si="47"/>
        <v>0</v>
      </c>
      <c r="J942"/>
      <c r="L942"/>
      <c r="M942"/>
      <c r="N942"/>
    </row>
    <row r="943" spans="3:14">
      <c r="C943"/>
      <c r="D943"/>
      <c r="E943"/>
      <c r="F943" s="8">
        <f t="shared" si="45"/>
        <v>0</v>
      </c>
      <c r="G943" s="7">
        <f t="shared" si="46"/>
        <v>0</v>
      </c>
      <c r="H943" s="7">
        <f t="shared" si="47"/>
        <v>0</v>
      </c>
      <c r="J943"/>
      <c r="L943"/>
      <c r="M943"/>
      <c r="N943"/>
    </row>
    <row r="944" spans="3:14">
      <c r="C944"/>
      <c r="D944"/>
      <c r="E944"/>
      <c r="F944" s="8">
        <f t="shared" si="45"/>
        <v>0</v>
      </c>
      <c r="G944" s="7">
        <f t="shared" si="46"/>
        <v>0</v>
      </c>
      <c r="H944" s="7">
        <f t="shared" si="47"/>
        <v>0</v>
      </c>
      <c r="J944"/>
      <c r="L944"/>
      <c r="M944"/>
      <c r="N944"/>
    </row>
    <row r="945" spans="3:14">
      <c r="C945"/>
      <c r="D945"/>
      <c r="E945"/>
      <c r="F945" s="8">
        <f t="shared" si="45"/>
        <v>0</v>
      </c>
      <c r="G945" s="7">
        <f t="shared" si="46"/>
        <v>0</v>
      </c>
      <c r="H945" s="7">
        <f t="shared" si="47"/>
        <v>0</v>
      </c>
      <c r="J945"/>
      <c r="L945"/>
      <c r="M945"/>
      <c r="N945"/>
    </row>
    <row r="946" spans="3:14">
      <c r="C946"/>
      <c r="D946"/>
      <c r="E946"/>
      <c r="F946" s="8">
        <f t="shared" si="45"/>
        <v>0</v>
      </c>
      <c r="G946" s="7">
        <f t="shared" si="46"/>
        <v>0</v>
      </c>
      <c r="H946" s="7">
        <f t="shared" si="47"/>
        <v>0</v>
      </c>
      <c r="J946"/>
      <c r="L946"/>
      <c r="M946"/>
      <c r="N946"/>
    </row>
    <row r="947" spans="3:14">
      <c r="C947"/>
      <c r="D947"/>
      <c r="E947"/>
      <c r="F947" s="8">
        <f t="shared" si="45"/>
        <v>0</v>
      </c>
      <c r="G947" s="7">
        <f t="shared" si="46"/>
        <v>0</v>
      </c>
      <c r="H947" s="7">
        <f t="shared" si="47"/>
        <v>0</v>
      </c>
      <c r="J947"/>
      <c r="L947"/>
      <c r="M947"/>
      <c r="N947"/>
    </row>
    <row r="948" spans="3:14">
      <c r="C948"/>
      <c r="D948"/>
      <c r="E948"/>
      <c r="F948" s="8">
        <f t="shared" si="45"/>
        <v>0</v>
      </c>
      <c r="G948" s="7">
        <f t="shared" si="46"/>
        <v>0</v>
      </c>
      <c r="H948" s="7">
        <f t="shared" si="47"/>
        <v>0</v>
      </c>
      <c r="J948"/>
      <c r="L948"/>
      <c r="M948"/>
      <c r="N948"/>
    </row>
    <row r="949" spans="3:14">
      <c r="C949"/>
      <c r="D949"/>
      <c r="E949"/>
      <c r="F949" s="8">
        <f t="shared" ref="F949:F1012" si="48">(D949*E949)/9507</f>
        <v>0</v>
      </c>
      <c r="G949" s="7">
        <f t="shared" ref="G949:G1012" si="49">SUM(E949*0.7375)</f>
        <v>0</v>
      </c>
      <c r="H949" s="7">
        <f t="shared" ref="H949:H1012" si="50">SUM(D949*G949)/5252</f>
        <v>0</v>
      </c>
      <c r="J949"/>
      <c r="L949"/>
      <c r="M949"/>
      <c r="N949"/>
    </row>
    <row r="950" spans="3:14">
      <c r="C950"/>
      <c r="D950"/>
      <c r="E950"/>
      <c r="F950" s="8">
        <f t="shared" si="48"/>
        <v>0</v>
      </c>
      <c r="G950" s="7">
        <f t="shared" si="49"/>
        <v>0</v>
      </c>
      <c r="H950" s="7">
        <f t="shared" si="50"/>
        <v>0</v>
      </c>
      <c r="J950"/>
      <c r="L950"/>
      <c r="M950"/>
      <c r="N950"/>
    </row>
    <row r="951" spans="3:14">
      <c r="C951"/>
      <c r="D951"/>
      <c r="E951"/>
      <c r="F951" s="8">
        <f t="shared" si="48"/>
        <v>0</v>
      </c>
      <c r="G951" s="7">
        <f t="shared" si="49"/>
        <v>0</v>
      </c>
      <c r="H951" s="7">
        <f t="shared" si="50"/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si="48"/>
        <v>0</v>
      </c>
      <c r="G1003" s="7">
        <f t="shared" si="49"/>
        <v>0</v>
      </c>
      <c r="H1003" s="7">
        <f t="shared" si="50"/>
        <v>0</v>
      </c>
      <c r="J1003"/>
      <c r="L1003"/>
      <c r="M1003"/>
      <c r="N1003"/>
    </row>
    <row r="1004" spans="3:14">
      <c r="C1004"/>
      <c r="D1004"/>
      <c r="E1004"/>
      <c r="F1004" s="8">
        <f t="shared" si="48"/>
        <v>0</v>
      </c>
      <c r="G1004" s="7">
        <f t="shared" si="49"/>
        <v>0</v>
      </c>
      <c r="H1004" s="7">
        <f t="shared" si="50"/>
        <v>0</v>
      </c>
      <c r="J1004"/>
      <c r="L1004"/>
      <c r="M1004"/>
      <c r="N1004"/>
    </row>
    <row r="1005" spans="3:14">
      <c r="C1005"/>
      <c r="D1005"/>
      <c r="E1005"/>
      <c r="F1005" s="8">
        <f t="shared" si="48"/>
        <v>0</v>
      </c>
      <c r="G1005" s="7">
        <f t="shared" si="49"/>
        <v>0</v>
      </c>
      <c r="H1005" s="7">
        <f t="shared" si="50"/>
        <v>0</v>
      </c>
      <c r="J1005"/>
      <c r="L1005"/>
      <c r="M1005"/>
      <c r="N1005"/>
    </row>
    <row r="1006" spans="3:14">
      <c r="C1006"/>
      <c r="D1006"/>
      <c r="E1006"/>
      <c r="F1006" s="8">
        <f t="shared" si="48"/>
        <v>0</v>
      </c>
      <c r="G1006" s="7">
        <f t="shared" si="49"/>
        <v>0</v>
      </c>
      <c r="H1006" s="7">
        <f t="shared" si="50"/>
        <v>0</v>
      </c>
      <c r="J1006"/>
      <c r="L1006"/>
      <c r="M1006"/>
      <c r="N1006"/>
    </row>
    <row r="1007" spans="3:14">
      <c r="C1007"/>
      <c r="D1007"/>
      <c r="E1007"/>
      <c r="F1007" s="8">
        <f t="shared" si="48"/>
        <v>0</v>
      </c>
      <c r="G1007" s="7">
        <f t="shared" si="49"/>
        <v>0</v>
      </c>
      <c r="H1007" s="7">
        <f t="shared" si="50"/>
        <v>0</v>
      </c>
      <c r="J1007"/>
      <c r="L1007"/>
      <c r="M1007"/>
      <c r="N1007"/>
    </row>
    <row r="1008" spans="3:14">
      <c r="C1008"/>
      <c r="D1008"/>
      <c r="E1008"/>
      <c r="F1008" s="8">
        <f t="shared" si="48"/>
        <v>0</v>
      </c>
      <c r="G1008" s="7">
        <f t="shared" si="49"/>
        <v>0</v>
      </c>
      <c r="H1008" s="7">
        <f t="shared" si="50"/>
        <v>0</v>
      </c>
      <c r="J1008"/>
      <c r="L1008"/>
      <c r="M1008"/>
      <c r="N1008"/>
    </row>
    <row r="1009" spans="3:14">
      <c r="C1009"/>
      <c r="D1009"/>
      <c r="E1009"/>
      <c r="F1009" s="8">
        <f t="shared" si="48"/>
        <v>0</v>
      </c>
      <c r="G1009" s="7">
        <f t="shared" si="49"/>
        <v>0</v>
      </c>
      <c r="H1009" s="7">
        <f t="shared" si="50"/>
        <v>0</v>
      </c>
      <c r="J1009"/>
      <c r="L1009"/>
      <c r="M1009"/>
      <c r="N1009"/>
    </row>
    <row r="1010" spans="3:14">
      <c r="C1010"/>
      <c r="D1010"/>
      <c r="E1010"/>
      <c r="F1010" s="8">
        <f t="shared" si="48"/>
        <v>0</v>
      </c>
      <c r="G1010" s="7">
        <f t="shared" si="49"/>
        <v>0</v>
      </c>
      <c r="H1010" s="7">
        <f t="shared" si="50"/>
        <v>0</v>
      </c>
      <c r="J1010"/>
      <c r="L1010"/>
      <c r="M1010"/>
      <c r="N1010"/>
    </row>
    <row r="1011" spans="3:14">
      <c r="C1011"/>
      <c r="D1011"/>
      <c r="E1011"/>
      <c r="F1011" s="8">
        <f t="shared" si="48"/>
        <v>0</v>
      </c>
      <c r="G1011" s="7">
        <f t="shared" si="49"/>
        <v>0</v>
      </c>
      <c r="H1011" s="7">
        <f t="shared" si="50"/>
        <v>0</v>
      </c>
      <c r="J1011"/>
      <c r="L1011"/>
      <c r="M1011"/>
      <c r="N1011"/>
    </row>
    <row r="1012" spans="3:14">
      <c r="C1012"/>
      <c r="D1012"/>
      <c r="E1012"/>
      <c r="F1012" s="8">
        <f t="shared" si="48"/>
        <v>0</v>
      </c>
      <c r="G1012" s="7">
        <f t="shared" si="49"/>
        <v>0</v>
      </c>
      <c r="H1012" s="7">
        <f t="shared" si="50"/>
        <v>0</v>
      </c>
      <c r="J1012"/>
      <c r="L1012"/>
      <c r="M1012"/>
      <c r="N1012"/>
    </row>
    <row r="1013" spans="3:14">
      <c r="C1013"/>
      <c r="D1013"/>
      <c r="E1013"/>
      <c r="F1013" s="8">
        <f t="shared" ref="F1013:F1076" si="51">(D1013*E1013)/9507</f>
        <v>0</v>
      </c>
      <c r="G1013" s="7">
        <f t="shared" ref="G1013:G1076" si="52">SUM(E1013*0.7375)</f>
        <v>0</v>
      </c>
      <c r="H1013" s="7">
        <f t="shared" ref="H1013:H1076" si="53">SUM(D1013*G1013)/5252</f>
        <v>0</v>
      </c>
      <c r="J1013"/>
      <c r="L1013"/>
      <c r="M1013"/>
      <c r="N1013"/>
    </row>
    <row r="1014" spans="3:14">
      <c r="C1014"/>
      <c r="D1014"/>
      <c r="E1014"/>
      <c r="F1014" s="8">
        <f t="shared" si="51"/>
        <v>0</v>
      </c>
      <c r="G1014" s="7">
        <f t="shared" si="52"/>
        <v>0</v>
      </c>
      <c r="H1014" s="7">
        <f t="shared" si="53"/>
        <v>0</v>
      </c>
      <c r="J1014"/>
      <c r="L1014"/>
      <c r="M1014"/>
      <c r="N1014"/>
    </row>
    <row r="1015" spans="3:14">
      <c r="C1015"/>
      <c r="D1015"/>
      <c r="E1015"/>
      <c r="F1015" s="8">
        <f t="shared" si="51"/>
        <v>0</v>
      </c>
      <c r="G1015" s="7">
        <f t="shared" si="52"/>
        <v>0</v>
      </c>
      <c r="H1015" s="7">
        <f t="shared" si="53"/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si="51"/>
        <v>0</v>
      </c>
      <c r="G1067" s="7">
        <f t="shared" si="52"/>
        <v>0</v>
      </c>
      <c r="H1067" s="7">
        <f t="shared" si="53"/>
        <v>0</v>
      </c>
      <c r="J1067"/>
      <c r="L1067"/>
      <c r="M1067"/>
      <c r="N1067"/>
    </row>
    <row r="1068" spans="3:14">
      <c r="C1068"/>
      <c r="D1068"/>
      <c r="E1068"/>
      <c r="F1068" s="8">
        <f t="shared" si="51"/>
        <v>0</v>
      </c>
      <c r="G1068" s="7">
        <f t="shared" si="52"/>
        <v>0</v>
      </c>
      <c r="H1068" s="7">
        <f t="shared" si="53"/>
        <v>0</v>
      </c>
      <c r="J1068"/>
      <c r="L1068"/>
      <c r="M1068"/>
      <c r="N1068"/>
    </row>
    <row r="1069" spans="3:14">
      <c r="C1069"/>
      <c r="D1069"/>
      <c r="E1069"/>
      <c r="F1069" s="8">
        <f t="shared" si="51"/>
        <v>0</v>
      </c>
      <c r="G1069" s="7">
        <f t="shared" si="52"/>
        <v>0</v>
      </c>
      <c r="H1069" s="7">
        <f t="shared" si="53"/>
        <v>0</v>
      </c>
      <c r="J1069"/>
      <c r="L1069"/>
      <c r="M1069"/>
      <c r="N1069"/>
    </row>
    <row r="1070" spans="3:14">
      <c r="C1070"/>
      <c r="D1070"/>
      <c r="E1070"/>
      <c r="F1070" s="8">
        <f t="shared" si="51"/>
        <v>0</v>
      </c>
      <c r="G1070" s="7">
        <f t="shared" si="52"/>
        <v>0</v>
      </c>
      <c r="H1070" s="7">
        <f t="shared" si="53"/>
        <v>0</v>
      </c>
      <c r="J1070"/>
      <c r="L1070"/>
      <c r="M1070"/>
      <c r="N1070"/>
    </row>
    <row r="1071" spans="3:14">
      <c r="C1071"/>
      <c r="D1071"/>
      <c r="E1071"/>
      <c r="F1071" s="8">
        <f t="shared" si="51"/>
        <v>0</v>
      </c>
      <c r="G1071" s="7">
        <f t="shared" si="52"/>
        <v>0</v>
      </c>
      <c r="H1071" s="7">
        <f t="shared" si="53"/>
        <v>0</v>
      </c>
      <c r="J1071"/>
      <c r="L1071"/>
      <c r="M1071"/>
      <c r="N1071"/>
    </row>
    <row r="1072" spans="3:14">
      <c r="C1072"/>
      <c r="D1072"/>
      <c r="E1072"/>
      <c r="F1072" s="8">
        <f t="shared" si="51"/>
        <v>0</v>
      </c>
      <c r="G1072" s="7">
        <f t="shared" si="52"/>
        <v>0</v>
      </c>
      <c r="H1072" s="7">
        <f t="shared" si="53"/>
        <v>0</v>
      </c>
      <c r="J1072"/>
      <c r="L1072"/>
      <c r="M1072"/>
      <c r="N1072"/>
    </row>
    <row r="1073" spans="3:14">
      <c r="C1073"/>
      <c r="D1073"/>
      <c r="E1073"/>
      <c r="F1073" s="8">
        <f t="shared" si="51"/>
        <v>0</v>
      </c>
      <c r="G1073" s="7">
        <f t="shared" si="52"/>
        <v>0</v>
      </c>
      <c r="H1073" s="7">
        <f t="shared" si="53"/>
        <v>0</v>
      </c>
      <c r="J1073"/>
      <c r="L1073"/>
      <c r="M1073"/>
      <c r="N1073"/>
    </row>
    <row r="1074" spans="3:14">
      <c r="C1074"/>
      <c r="D1074"/>
      <c r="E1074"/>
      <c r="F1074" s="8">
        <f t="shared" si="51"/>
        <v>0</v>
      </c>
      <c r="G1074" s="7">
        <f t="shared" si="52"/>
        <v>0</v>
      </c>
      <c r="H1074" s="7">
        <f t="shared" si="53"/>
        <v>0</v>
      </c>
      <c r="J1074"/>
      <c r="L1074"/>
      <c r="M1074"/>
      <c r="N1074"/>
    </row>
    <row r="1075" spans="3:14">
      <c r="C1075"/>
      <c r="D1075"/>
      <c r="E1075"/>
      <c r="F1075" s="8">
        <f t="shared" si="51"/>
        <v>0</v>
      </c>
      <c r="G1075" s="7">
        <f t="shared" si="52"/>
        <v>0</v>
      </c>
      <c r="H1075" s="7">
        <f t="shared" si="53"/>
        <v>0</v>
      </c>
      <c r="J1075"/>
      <c r="L1075"/>
      <c r="M1075"/>
      <c r="N1075"/>
    </row>
    <row r="1076" spans="3:14">
      <c r="C1076"/>
      <c r="D1076"/>
      <c r="E1076"/>
      <c r="F1076" s="8">
        <f t="shared" si="51"/>
        <v>0</v>
      </c>
      <c r="G1076" s="7">
        <f t="shared" si="52"/>
        <v>0</v>
      </c>
      <c r="H1076" s="7">
        <f t="shared" si="53"/>
        <v>0</v>
      </c>
      <c r="J1076"/>
      <c r="L1076"/>
      <c r="M1076"/>
      <c r="N1076"/>
    </row>
    <row r="1077" spans="3:14">
      <c r="C1077"/>
      <c r="D1077"/>
      <c r="E1077"/>
      <c r="F1077" s="8">
        <f t="shared" ref="F1077:F1125" si="54">(D1077*E1077)/9507</f>
        <v>0</v>
      </c>
      <c r="G1077" s="7">
        <f t="shared" ref="G1077:G1125" si="55">SUM(E1077*0.7375)</f>
        <v>0</v>
      </c>
      <c r="H1077" s="7">
        <f t="shared" ref="H1077:H1125" si="56">SUM(D1077*G1077)/5252</f>
        <v>0</v>
      </c>
      <c r="J1077"/>
      <c r="L1077"/>
      <c r="M1077"/>
      <c r="N1077"/>
    </row>
    <row r="1078" spans="3:14">
      <c r="C1078"/>
      <c r="D1078"/>
      <c r="E1078"/>
      <c r="F1078" s="8">
        <f t="shared" si="54"/>
        <v>0</v>
      </c>
      <c r="G1078" s="7">
        <f t="shared" si="55"/>
        <v>0</v>
      </c>
      <c r="H1078" s="7">
        <f t="shared" si="56"/>
        <v>0</v>
      </c>
      <c r="J1078"/>
      <c r="L1078"/>
      <c r="M1078"/>
      <c r="N1078"/>
    </row>
    <row r="1079" spans="3:14">
      <c r="C1079"/>
      <c r="D1079"/>
      <c r="E1079"/>
      <c r="F1079" s="8">
        <f t="shared" si="54"/>
        <v>0</v>
      </c>
      <c r="G1079" s="7">
        <f t="shared" si="55"/>
        <v>0</v>
      </c>
      <c r="H1079" s="7">
        <f t="shared" si="56"/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  <row r="1116" spans="3:14">
      <c r="C1116"/>
      <c r="D1116"/>
      <c r="E1116"/>
      <c r="F1116" s="8">
        <f t="shared" si="54"/>
        <v>0</v>
      </c>
      <c r="G1116" s="7">
        <f t="shared" si="55"/>
        <v>0</v>
      </c>
      <c r="H1116" s="7">
        <f t="shared" si="56"/>
        <v>0</v>
      </c>
      <c r="J1116"/>
      <c r="L1116"/>
      <c r="M1116"/>
      <c r="N1116"/>
    </row>
    <row r="1117" spans="3:14">
      <c r="C1117"/>
      <c r="D1117"/>
      <c r="E1117"/>
      <c r="F1117" s="8">
        <f t="shared" si="54"/>
        <v>0</v>
      </c>
      <c r="G1117" s="7">
        <f t="shared" si="55"/>
        <v>0</v>
      </c>
      <c r="H1117" s="7">
        <f t="shared" si="56"/>
        <v>0</v>
      </c>
      <c r="J1117"/>
      <c r="L1117"/>
      <c r="M1117"/>
      <c r="N1117"/>
    </row>
    <row r="1118" spans="3:14">
      <c r="C1118"/>
      <c r="D1118"/>
      <c r="E1118"/>
      <c r="F1118" s="8">
        <f t="shared" si="54"/>
        <v>0</v>
      </c>
      <c r="G1118" s="7">
        <f t="shared" si="55"/>
        <v>0</v>
      </c>
      <c r="H1118" s="7">
        <f t="shared" si="56"/>
        <v>0</v>
      </c>
      <c r="J1118"/>
      <c r="L1118"/>
      <c r="M1118"/>
      <c r="N1118"/>
    </row>
    <row r="1119" spans="3:14">
      <c r="C1119"/>
      <c r="D1119"/>
      <c r="E1119"/>
      <c r="F1119" s="8">
        <f t="shared" si="54"/>
        <v>0</v>
      </c>
      <c r="G1119" s="7">
        <f t="shared" si="55"/>
        <v>0</v>
      </c>
      <c r="H1119" s="7">
        <f t="shared" si="56"/>
        <v>0</v>
      </c>
      <c r="J1119"/>
      <c r="L1119"/>
      <c r="M1119"/>
      <c r="N1119"/>
    </row>
    <row r="1120" spans="3:14">
      <c r="C1120"/>
      <c r="D1120"/>
      <c r="E1120"/>
      <c r="F1120" s="8">
        <f t="shared" si="54"/>
        <v>0</v>
      </c>
      <c r="G1120" s="7">
        <f t="shared" si="55"/>
        <v>0</v>
      </c>
      <c r="H1120" s="7">
        <f t="shared" si="56"/>
        <v>0</v>
      </c>
      <c r="J1120"/>
      <c r="L1120"/>
      <c r="M1120"/>
      <c r="N1120"/>
    </row>
    <row r="1121" spans="3:14">
      <c r="C1121"/>
      <c r="D1121"/>
      <c r="E1121"/>
      <c r="F1121" s="8">
        <f t="shared" si="54"/>
        <v>0</v>
      </c>
      <c r="G1121" s="7">
        <f t="shared" si="55"/>
        <v>0</v>
      </c>
      <c r="H1121" s="7">
        <f t="shared" si="56"/>
        <v>0</v>
      </c>
      <c r="J1121"/>
      <c r="L1121"/>
      <c r="M1121"/>
      <c r="N1121"/>
    </row>
    <row r="1122" spans="3:14">
      <c r="C1122"/>
      <c r="D1122"/>
      <c r="E1122"/>
      <c r="F1122" s="8">
        <f t="shared" si="54"/>
        <v>0</v>
      </c>
      <c r="G1122" s="7">
        <f t="shared" si="55"/>
        <v>0</v>
      </c>
      <c r="H1122" s="7">
        <f t="shared" si="56"/>
        <v>0</v>
      </c>
      <c r="J1122"/>
      <c r="L1122"/>
      <c r="M1122"/>
      <c r="N1122"/>
    </row>
    <row r="1123" spans="3:14">
      <c r="C1123"/>
      <c r="D1123"/>
      <c r="E1123"/>
      <c r="F1123" s="8">
        <f t="shared" si="54"/>
        <v>0</v>
      </c>
      <c r="G1123" s="7">
        <f t="shared" si="55"/>
        <v>0</v>
      </c>
      <c r="H1123" s="7">
        <f t="shared" si="56"/>
        <v>0</v>
      </c>
      <c r="J1123"/>
      <c r="L1123"/>
      <c r="M1123"/>
      <c r="N1123"/>
    </row>
    <row r="1124" spans="3:14">
      <c r="C1124"/>
      <c r="D1124"/>
      <c r="E1124"/>
      <c r="F1124" s="8">
        <f t="shared" si="54"/>
        <v>0</v>
      </c>
      <c r="G1124" s="7">
        <f t="shared" si="55"/>
        <v>0</v>
      </c>
      <c r="H1124" s="7">
        <f t="shared" si="56"/>
        <v>0</v>
      </c>
      <c r="J1124"/>
      <c r="L1124"/>
      <c r="M1124"/>
      <c r="N1124"/>
    </row>
    <row r="1125" spans="3:14">
      <c r="C1125"/>
      <c r="D1125"/>
      <c r="E1125"/>
      <c r="F1125" s="8">
        <f t="shared" si="54"/>
        <v>0</v>
      </c>
      <c r="G1125" s="7">
        <f t="shared" si="55"/>
        <v>0</v>
      </c>
      <c r="H1125" s="7">
        <f t="shared" si="56"/>
        <v>0</v>
      </c>
      <c r="J1125"/>
      <c r="L1125"/>
      <c r="M1125"/>
      <c r="N1125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H10" sqref="H1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14.4</v>
      </c>
      <c r="C3" s="6">
        <f t="shared" ref="C3:C9" si="0">(A3*B3)/9507</f>
        <v>1.514673398548438</v>
      </c>
      <c r="D3" s="6">
        <f t="shared" ref="D3:D9" si="1">SUM(B3*0.7375)</f>
        <v>10.620000000000001</v>
      </c>
      <c r="E3" s="6">
        <f t="shared" ref="E3:E9" si="2">SUM(A3*D3)/5252</f>
        <v>2.0220868240670224</v>
      </c>
      <c r="F3" s="3">
        <v>76</v>
      </c>
      <c r="G3" s="3">
        <v>76</v>
      </c>
      <c r="H3" s="3">
        <v>17.3</v>
      </c>
      <c r="I3" s="3">
        <v>130</v>
      </c>
    </row>
    <row r="4" spans="1:9">
      <c r="A4" s="3">
        <f t="shared" ref="A4:A9" si="3">A3+1000</f>
        <v>2000</v>
      </c>
      <c r="B4" s="3">
        <v>14.4</v>
      </c>
      <c r="C4" s="6">
        <f t="shared" si="0"/>
        <v>3.0293467970968759</v>
      </c>
      <c r="D4" s="6">
        <f t="shared" si="1"/>
        <v>10.620000000000001</v>
      </c>
      <c r="E4" s="6">
        <f t="shared" si="2"/>
        <v>4.0441736481340449</v>
      </c>
      <c r="F4" s="3">
        <v>82</v>
      </c>
      <c r="G4" s="3">
        <v>76</v>
      </c>
      <c r="H4" s="3">
        <v>32.5</v>
      </c>
      <c r="I4" s="3">
        <v>133</v>
      </c>
    </row>
    <row r="5" spans="1:9">
      <c r="A5" s="3">
        <f t="shared" si="3"/>
        <v>3000</v>
      </c>
      <c r="B5" s="3">
        <v>10.8</v>
      </c>
      <c r="C5" s="6">
        <f t="shared" si="0"/>
        <v>3.4080151467339856</v>
      </c>
      <c r="D5" s="6">
        <f t="shared" si="1"/>
        <v>7.9650000000000007</v>
      </c>
      <c r="E5" s="6">
        <f t="shared" si="2"/>
        <v>4.5496953541508001</v>
      </c>
      <c r="F5" s="3">
        <v>87</v>
      </c>
      <c r="G5" s="3">
        <v>77</v>
      </c>
      <c r="H5" s="3">
        <v>34.299999999999997</v>
      </c>
      <c r="I5" s="3">
        <v>110</v>
      </c>
    </row>
    <row r="6" spans="1:9">
      <c r="A6" s="3">
        <f t="shared" si="3"/>
        <v>4000</v>
      </c>
      <c r="B6" s="3">
        <v>10.8</v>
      </c>
      <c r="C6" s="6">
        <f t="shared" si="0"/>
        <v>4.5440201956453139</v>
      </c>
      <c r="D6" s="6">
        <f t="shared" si="1"/>
        <v>7.9650000000000007</v>
      </c>
      <c r="E6" s="6">
        <f t="shared" si="2"/>
        <v>6.0662604722010673</v>
      </c>
      <c r="F6" s="3">
        <v>86</v>
      </c>
      <c r="G6" s="3">
        <v>76</v>
      </c>
      <c r="H6" s="3">
        <v>45.6</v>
      </c>
      <c r="I6" s="3">
        <v>109</v>
      </c>
    </row>
    <row r="7" spans="1:9">
      <c r="A7" s="3">
        <f t="shared" si="3"/>
        <v>5000</v>
      </c>
      <c r="B7" s="3">
        <v>12</v>
      </c>
      <c r="C7" s="6">
        <f t="shared" si="0"/>
        <v>6.3111391606184917</v>
      </c>
      <c r="D7" s="6">
        <f t="shared" si="1"/>
        <v>8.8500000000000014</v>
      </c>
      <c r="E7" s="6">
        <f t="shared" si="2"/>
        <v>8.425361766945926</v>
      </c>
      <c r="F7" s="3">
        <v>86</v>
      </c>
      <c r="G7" s="3">
        <v>76</v>
      </c>
      <c r="H7" s="3">
        <v>66</v>
      </c>
      <c r="I7" s="3">
        <v>118</v>
      </c>
    </row>
    <row r="8" spans="1:9">
      <c r="A8" s="3">
        <f t="shared" si="3"/>
        <v>6000</v>
      </c>
      <c r="B8" s="3">
        <v>10.8</v>
      </c>
      <c r="C8" s="6">
        <f t="shared" si="0"/>
        <v>6.8160302934679713</v>
      </c>
      <c r="D8" s="6">
        <f t="shared" si="1"/>
        <v>7.9650000000000007</v>
      </c>
      <c r="E8" s="6">
        <f t="shared" si="2"/>
        <v>9.0993907083016001</v>
      </c>
      <c r="F8" s="3">
        <v>85</v>
      </c>
      <c r="G8" s="3">
        <v>78</v>
      </c>
      <c r="H8" s="3">
        <v>72</v>
      </c>
      <c r="I8" s="3">
        <v>111</v>
      </c>
    </row>
    <row r="9" spans="1:9">
      <c r="A9" s="3">
        <f t="shared" si="3"/>
        <v>7000</v>
      </c>
      <c r="B9" s="3">
        <v>10.8</v>
      </c>
      <c r="C9" s="6">
        <f t="shared" si="0"/>
        <v>7.9520353423792995</v>
      </c>
      <c r="D9" s="6">
        <f t="shared" si="1"/>
        <v>7.9650000000000007</v>
      </c>
      <c r="E9" s="6">
        <f t="shared" si="2"/>
        <v>10.615955826351867</v>
      </c>
      <c r="F9" s="3">
        <v>90</v>
      </c>
      <c r="G9" s="3">
        <v>78</v>
      </c>
      <c r="H9" s="3">
        <v>80</v>
      </c>
      <c r="I9" s="3">
        <v>106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8" sqref="B8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13.2</v>
      </c>
      <c r="C3" s="6">
        <f t="shared" ref="C3:C9" si="0">(A3*B3)/9507</f>
        <v>1.3884506153360681</v>
      </c>
      <c r="D3" s="6">
        <f t="shared" ref="D3:D9" si="1">SUM(B3*0.7375)</f>
        <v>9.7349999999999994</v>
      </c>
      <c r="E3" s="6">
        <f t="shared" ref="E3:E9" si="2">SUM(A3*D3)/5252</f>
        <v>1.8535795887281037</v>
      </c>
      <c r="F3" s="3">
        <v>79</v>
      </c>
      <c r="G3" s="3">
        <v>79</v>
      </c>
      <c r="H3" s="3">
        <v>15.3</v>
      </c>
      <c r="I3" s="3">
        <v>119</v>
      </c>
    </row>
    <row r="4" spans="1:9">
      <c r="A4" s="3">
        <f t="shared" ref="A4:A9" si="3">A3+1000</f>
        <v>2000</v>
      </c>
      <c r="B4" s="3">
        <v>9.6</v>
      </c>
      <c r="C4" s="6">
        <f t="shared" si="0"/>
        <v>2.0195645313979171</v>
      </c>
      <c r="D4" s="6">
        <f t="shared" si="1"/>
        <v>7.08</v>
      </c>
      <c r="E4" s="6">
        <f t="shared" si="2"/>
        <v>2.6961157654226962</v>
      </c>
      <c r="F4" s="3">
        <v>82</v>
      </c>
      <c r="G4" s="3">
        <v>80</v>
      </c>
      <c r="H4" s="3">
        <v>21.5</v>
      </c>
      <c r="I4" s="3">
        <v>100</v>
      </c>
    </row>
    <row r="5" spans="1:9">
      <c r="A5" s="3">
        <f t="shared" si="3"/>
        <v>3000</v>
      </c>
      <c r="B5" s="3">
        <v>7.2</v>
      </c>
      <c r="C5" s="6">
        <f t="shared" si="0"/>
        <v>2.2720100978226569</v>
      </c>
      <c r="D5" s="6">
        <f t="shared" si="1"/>
        <v>5.3100000000000005</v>
      </c>
      <c r="E5" s="6">
        <f t="shared" si="2"/>
        <v>3.0331302361005337</v>
      </c>
      <c r="F5" s="3">
        <v>86</v>
      </c>
      <c r="G5" s="3">
        <v>80</v>
      </c>
      <c r="H5" s="3">
        <v>23</v>
      </c>
      <c r="I5" s="3">
        <v>83</v>
      </c>
    </row>
    <row r="6" spans="1:9">
      <c r="A6" s="3">
        <f t="shared" si="3"/>
        <v>4000</v>
      </c>
      <c r="B6" s="3">
        <v>6</v>
      </c>
      <c r="C6" s="6">
        <f t="shared" si="0"/>
        <v>2.5244556642473968</v>
      </c>
      <c r="D6" s="6">
        <f t="shared" si="1"/>
        <v>4.4250000000000007</v>
      </c>
      <c r="E6" s="6">
        <f t="shared" si="2"/>
        <v>3.3701447067783707</v>
      </c>
      <c r="F6" s="3">
        <v>87</v>
      </c>
      <c r="G6" s="3">
        <v>79</v>
      </c>
      <c r="H6" s="3">
        <v>26</v>
      </c>
      <c r="I6" s="3">
        <v>75</v>
      </c>
    </row>
    <row r="7" spans="1:9">
      <c r="A7" s="3">
        <f t="shared" si="3"/>
        <v>5000</v>
      </c>
      <c r="B7" s="3">
        <v>3.6</v>
      </c>
      <c r="C7" s="6">
        <f t="shared" si="0"/>
        <v>1.8933417481855475</v>
      </c>
      <c r="D7" s="6">
        <f t="shared" si="1"/>
        <v>2.6550000000000002</v>
      </c>
      <c r="E7" s="6">
        <f t="shared" si="2"/>
        <v>2.5276085300837781</v>
      </c>
      <c r="F7" s="3">
        <v>80</v>
      </c>
      <c r="G7" s="3">
        <v>79</v>
      </c>
      <c r="H7" s="3">
        <v>20</v>
      </c>
      <c r="I7" s="3">
        <v>59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H6" sqref="H6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12</v>
      </c>
      <c r="C3" s="6">
        <f t="shared" ref="C3:C9" si="0">(A3*B3)/9507</f>
        <v>1.2622278321236984</v>
      </c>
      <c r="D3" s="6">
        <f t="shared" ref="D3:D9" si="1">SUM(B3*0.7375)</f>
        <v>8.8500000000000014</v>
      </c>
      <c r="E3" s="6">
        <f t="shared" ref="E3:E9" si="2">SUM(A3*D3)/5252</f>
        <v>1.6850723533891854</v>
      </c>
      <c r="F3" s="3">
        <v>80</v>
      </c>
      <c r="G3" s="3">
        <v>79</v>
      </c>
      <c r="H3" s="3">
        <v>13.7</v>
      </c>
      <c r="I3" s="3">
        <v>110</v>
      </c>
    </row>
    <row r="4" spans="1:9">
      <c r="A4" s="3">
        <f t="shared" ref="A4:A9" si="3">A3+1000</f>
        <v>2000</v>
      </c>
      <c r="B4" s="3">
        <v>6</v>
      </c>
      <c r="C4" s="6">
        <f t="shared" si="0"/>
        <v>1.2622278321236984</v>
      </c>
      <c r="D4" s="6">
        <f t="shared" si="1"/>
        <v>4.4250000000000007</v>
      </c>
      <c r="E4" s="6">
        <f t="shared" si="2"/>
        <v>1.6850723533891854</v>
      </c>
      <c r="F4" s="3">
        <v>88</v>
      </c>
      <c r="G4" s="3">
        <v>80</v>
      </c>
      <c r="H4" s="3">
        <v>12.6</v>
      </c>
      <c r="I4" s="3">
        <v>71</v>
      </c>
    </row>
    <row r="5" spans="1:9">
      <c r="A5" s="3">
        <f t="shared" si="3"/>
        <v>3000</v>
      </c>
      <c r="B5" s="3">
        <v>3.6</v>
      </c>
      <c r="C5" s="6">
        <f t="shared" si="0"/>
        <v>1.1360050489113285</v>
      </c>
      <c r="D5" s="6">
        <f t="shared" si="1"/>
        <v>2.6550000000000002</v>
      </c>
      <c r="E5" s="6">
        <f t="shared" si="2"/>
        <v>1.5165651180502668</v>
      </c>
      <c r="F5" s="3">
        <v>90</v>
      </c>
      <c r="G5" s="3">
        <v>80</v>
      </c>
      <c r="H5" s="3">
        <v>11.2</v>
      </c>
      <c r="I5" s="3">
        <v>54</v>
      </c>
    </row>
    <row r="6" spans="1:9">
      <c r="A6" s="3">
        <f t="shared" si="3"/>
        <v>4000</v>
      </c>
      <c r="B6" s="3">
        <v>3.6</v>
      </c>
      <c r="C6" s="6">
        <f t="shared" si="0"/>
        <v>1.514673398548438</v>
      </c>
      <c r="D6" s="6">
        <f t="shared" si="1"/>
        <v>2.6550000000000002</v>
      </c>
      <c r="E6" s="6">
        <f t="shared" si="2"/>
        <v>2.0220868240670224</v>
      </c>
      <c r="F6" s="3">
        <v>85</v>
      </c>
      <c r="G6" s="3">
        <v>80</v>
      </c>
      <c r="H6" s="3">
        <v>11</v>
      </c>
      <c r="I6" s="3">
        <v>48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2009-05-13T17:54:40Z</cp:lastPrinted>
  <dcterms:created xsi:type="dcterms:W3CDTF">2009-05-07T18:21:17Z</dcterms:created>
  <dcterms:modified xsi:type="dcterms:W3CDTF">2013-01-11T17:47:36Z</dcterms:modified>
</cp:coreProperties>
</file>