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 s="1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D7" i="16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 s="1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 s="1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A6" i="16" l="1"/>
  <c r="E5"/>
  <c r="C5"/>
  <c r="A7" i="15"/>
  <c r="C6"/>
  <c r="E6"/>
  <c r="C6" i="16" l="1"/>
  <c r="E6"/>
  <c r="A7"/>
  <c r="A8" i="15"/>
  <c r="C7"/>
  <c r="E7"/>
  <c r="E7" i="16" l="1"/>
  <c r="C7"/>
  <c r="A9" i="15"/>
  <c r="C8"/>
  <c r="E8"/>
  <c r="C9" l="1"/>
  <c r="E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<sst xmlns="http://schemas.openxmlformats.org/spreadsheetml/2006/main" count="43" uniqueCount="13">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</sst>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7"/>
          <c:y val="0.16639477977161488"/>
          <c:w val="0.79134295227524976"/>
          <c:h val="0.65579119086460502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7"/>
            </c:marker>
          </c:dPt>
          <c:dPt>
            <c:idx val="16"/>
            <c:marker>
              <c:symbol val="diamond"/>
              <c:size val="7"/>
            </c:marker>
          </c:dPt>
          <c:dPt>
            <c:idx val="43"/>
            <c:marker>
              <c:symbol val="diamond"/>
              <c:size val="7"/>
            </c:marker>
          </c:dPt>
          <c:dLbls>
            <c:dLbl>
              <c:idx val="0"/>
              <c:layout>
                <c:manualLayout>
                  <c:x val="-1.1851851851851855E-2"/>
                  <c:y val="-3.4858387799564287E-2"/>
                </c:manualLayout>
              </c:layout>
              <c:showVal val="1"/>
            </c:dLbl>
            <c:dLbl>
              <c:idx val="16"/>
              <c:layout>
                <c:manualLayout>
                  <c:x val="-2.8148148148148148E-2"/>
                  <c:y val="-2.8322440087145972E-2"/>
                </c:manualLayout>
              </c:layout>
              <c:showVal val="1"/>
            </c:dLbl>
            <c:dLbl>
              <c:idx val="43"/>
              <c:layout>
                <c:manualLayout>
                  <c:x val="-6.9629629629629639E-2"/>
                  <c:y val="3.2679738562091519E-2"/>
                </c:manualLayout>
              </c:layout>
              <c:showVal val="1"/>
            </c:dLbl>
            <c:delete val="1"/>
          </c:dLbls>
          <c:xVal>
            <c:numRef>
              <c:f>'Peak data'!$D$3:$D$1676</c:f>
              <c:numCache>
                <c:formatCode>General</c:formatCode>
                <c:ptCount val="1660"/>
                <c:pt idx="0">
                  <c:v>61</c:v>
                </c:pt>
                <c:pt idx="1">
                  <c:v>66</c:v>
                </c:pt>
                <c:pt idx="2">
                  <c:v>225</c:v>
                </c:pt>
                <c:pt idx="3">
                  <c:v>385</c:v>
                </c:pt>
                <c:pt idx="4">
                  <c:v>546</c:v>
                </c:pt>
                <c:pt idx="5">
                  <c:v>704</c:v>
                </c:pt>
                <c:pt idx="6">
                  <c:v>866</c:v>
                </c:pt>
                <c:pt idx="7">
                  <c:v>1022</c:v>
                </c:pt>
                <c:pt idx="8">
                  <c:v>1184</c:v>
                </c:pt>
                <c:pt idx="9">
                  <c:v>1342</c:v>
                </c:pt>
                <c:pt idx="10">
                  <c:v>1504</c:v>
                </c:pt>
                <c:pt idx="11">
                  <c:v>1663</c:v>
                </c:pt>
                <c:pt idx="12">
                  <c:v>1820</c:v>
                </c:pt>
                <c:pt idx="13">
                  <c:v>1984</c:v>
                </c:pt>
                <c:pt idx="14">
                  <c:v>2144</c:v>
                </c:pt>
                <c:pt idx="15">
                  <c:v>2327</c:v>
                </c:pt>
                <c:pt idx="16">
                  <c:v>2491</c:v>
                </c:pt>
                <c:pt idx="17">
                  <c:v>2644</c:v>
                </c:pt>
                <c:pt idx="18">
                  <c:v>2798</c:v>
                </c:pt>
                <c:pt idx="19">
                  <c:v>2946</c:v>
                </c:pt>
                <c:pt idx="20">
                  <c:v>3101</c:v>
                </c:pt>
                <c:pt idx="21">
                  <c:v>3256</c:v>
                </c:pt>
                <c:pt idx="22">
                  <c:v>3409</c:v>
                </c:pt>
                <c:pt idx="23">
                  <c:v>3568</c:v>
                </c:pt>
                <c:pt idx="24">
                  <c:v>3727</c:v>
                </c:pt>
                <c:pt idx="25">
                  <c:v>3882</c:v>
                </c:pt>
                <c:pt idx="26">
                  <c:v>4202</c:v>
                </c:pt>
                <c:pt idx="27">
                  <c:v>4359</c:v>
                </c:pt>
                <c:pt idx="28">
                  <c:v>4524</c:v>
                </c:pt>
                <c:pt idx="29">
                  <c:v>4840</c:v>
                </c:pt>
                <c:pt idx="30">
                  <c:v>5143</c:v>
                </c:pt>
                <c:pt idx="31">
                  <c:v>5324</c:v>
                </c:pt>
                <c:pt idx="32">
                  <c:v>5629</c:v>
                </c:pt>
                <c:pt idx="33">
                  <c:v>5811</c:v>
                </c:pt>
                <c:pt idx="34">
                  <c:v>6126</c:v>
                </c:pt>
                <c:pt idx="35">
                  <c:v>6440</c:v>
                </c:pt>
                <c:pt idx="36">
                  <c:v>6594</c:v>
                </c:pt>
                <c:pt idx="37">
                  <c:v>6759</c:v>
                </c:pt>
                <c:pt idx="38">
                  <c:v>6926</c:v>
                </c:pt>
                <c:pt idx="39">
                  <c:v>7074</c:v>
                </c:pt>
                <c:pt idx="40">
                  <c:v>7247</c:v>
                </c:pt>
                <c:pt idx="41">
                  <c:v>7394</c:v>
                </c:pt>
                <c:pt idx="42">
                  <c:v>7758</c:v>
                </c:pt>
                <c:pt idx="43">
                  <c:v>8000</c:v>
                </c:pt>
              </c:numCache>
            </c:numRef>
          </c:xVal>
          <c:yVal>
            <c:numRef>
              <c:f>'Peak data'!$G$3:$G$1676</c:f>
              <c:numCache>
                <c:formatCode>0.00</c:formatCode>
                <c:ptCount val="1660"/>
                <c:pt idx="0">
                  <c:v>100.59500000000001</c:v>
                </c:pt>
                <c:pt idx="1">
                  <c:v>100.59500000000001</c:v>
                </c:pt>
                <c:pt idx="2">
                  <c:v>99.71</c:v>
                </c:pt>
                <c:pt idx="3">
                  <c:v>98.825000000000003</c:v>
                </c:pt>
                <c:pt idx="4">
                  <c:v>97.940000000000012</c:v>
                </c:pt>
                <c:pt idx="5">
                  <c:v>97.055000000000007</c:v>
                </c:pt>
                <c:pt idx="6">
                  <c:v>96.170000000000016</c:v>
                </c:pt>
                <c:pt idx="7">
                  <c:v>95.284999999999997</c:v>
                </c:pt>
                <c:pt idx="8">
                  <c:v>95.284999999999997</c:v>
                </c:pt>
                <c:pt idx="9">
                  <c:v>94.4</c:v>
                </c:pt>
                <c:pt idx="10">
                  <c:v>93.515000000000001</c:v>
                </c:pt>
                <c:pt idx="11">
                  <c:v>93.515000000000001</c:v>
                </c:pt>
                <c:pt idx="12">
                  <c:v>92.63</c:v>
                </c:pt>
                <c:pt idx="13">
                  <c:v>92.63</c:v>
                </c:pt>
                <c:pt idx="14">
                  <c:v>91.745000000000005</c:v>
                </c:pt>
                <c:pt idx="15">
                  <c:v>91.745000000000005</c:v>
                </c:pt>
                <c:pt idx="16">
                  <c:v>91.745000000000005</c:v>
                </c:pt>
                <c:pt idx="17">
                  <c:v>89.237500000000011</c:v>
                </c:pt>
                <c:pt idx="18">
                  <c:v>83.042500000000004</c:v>
                </c:pt>
                <c:pt idx="19">
                  <c:v>77.88</c:v>
                </c:pt>
                <c:pt idx="20">
                  <c:v>72.570000000000007</c:v>
                </c:pt>
                <c:pt idx="21">
                  <c:v>67.407500000000013</c:v>
                </c:pt>
                <c:pt idx="22">
                  <c:v>62.982500000000009</c:v>
                </c:pt>
                <c:pt idx="23">
                  <c:v>58.557500000000005</c:v>
                </c:pt>
                <c:pt idx="24">
                  <c:v>55.164999999999999</c:v>
                </c:pt>
                <c:pt idx="25">
                  <c:v>50.74</c:v>
                </c:pt>
                <c:pt idx="26">
                  <c:v>43.807500000000005</c:v>
                </c:pt>
                <c:pt idx="27">
                  <c:v>41.152500000000003</c:v>
                </c:pt>
                <c:pt idx="28">
                  <c:v>38.497500000000002</c:v>
                </c:pt>
                <c:pt idx="29">
                  <c:v>34.22</c:v>
                </c:pt>
                <c:pt idx="30">
                  <c:v>29.795000000000002</c:v>
                </c:pt>
                <c:pt idx="31">
                  <c:v>28.025000000000002</c:v>
                </c:pt>
                <c:pt idx="32">
                  <c:v>25.37</c:v>
                </c:pt>
                <c:pt idx="33">
                  <c:v>23.6</c:v>
                </c:pt>
                <c:pt idx="34">
                  <c:v>21.092500000000001</c:v>
                </c:pt>
                <c:pt idx="35">
                  <c:v>18.4375</c:v>
                </c:pt>
                <c:pt idx="36">
                  <c:v>17.552500000000002</c:v>
                </c:pt>
                <c:pt idx="37">
                  <c:v>16.6675</c:v>
                </c:pt>
                <c:pt idx="38">
                  <c:v>15.782500000000001</c:v>
                </c:pt>
                <c:pt idx="39">
                  <c:v>14.897500000000001</c:v>
                </c:pt>
                <c:pt idx="40">
                  <c:v>14.012500000000001</c:v>
                </c:pt>
                <c:pt idx="41">
                  <c:v>13.127500000000001</c:v>
                </c:pt>
                <c:pt idx="42">
                  <c:v>12.242500000000001</c:v>
                </c:pt>
                <c:pt idx="43">
                  <c:v>11.505000000000001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</c:numCache>
            </c:numRef>
          </c:yVal>
        </c:ser>
        <c:axId val="135420160"/>
        <c:axId val="135446912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7"/>
            <c:marker>
              <c:symbol val="circle"/>
              <c:size val="7"/>
            </c:marker>
          </c:dPt>
          <c:dPt>
            <c:idx val="43"/>
            <c:marker>
              <c:symbol val="circle"/>
              <c:size val="7"/>
            </c:marker>
          </c:dPt>
          <c:dLbls>
            <c:dLbl>
              <c:idx val="17"/>
              <c:layout>
                <c:manualLayout>
                  <c:x val="-4.1481481481481432E-2"/>
                  <c:y val="-3.050108932461874E-2"/>
                </c:manualLayout>
              </c:layout>
              <c:showVal val="1"/>
            </c:dLbl>
            <c:dLbl>
              <c:idx val="43"/>
              <c:layout>
                <c:manualLayout>
                  <c:x val="-6.8148148148148152E-2"/>
                  <c:y val="-3.2679738562091519E-2"/>
                </c:manualLayout>
              </c:layout>
              <c:showVal val="1"/>
            </c:dLbl>
            <c:delete val="1"/>
          </c:dLbls>
          <c:xVal>
            <c:numRef>
              <c:f>'Peak data'!$D$3:$D$4676</c:f>
              <c:numCache>
                <c:formatCode>General</c:formatCode>
                <c:ptCount val="4660"/>
                <c:pt idx="0">
                  <c:v>61</c:v>
                </c:pt>
                <c:pt idx="1">
                  <c:v>66</c:v>
                </c:pt>
                <c:pt idx="2">
                  <c:v>225</c:v>
                </c:pt>
                <c:pt idx="3">
                  <c:v>385</c:v>
                </c:pt>
                <c:pt idx="4">
                  <c:v>546</c:v>
                </c:pt>
                <c:pt idx="5">
                  <c:v>704</c:v>
                </c:pt>
                <c:pt idx="6">
                  <c:v>866</c:v>
                </c:pt>
                <c:pt idx="7">
                  <c:v>1022</c:v>
                </c:pt>
                <c:pt idx="8">
                  <c:v>1184</c:v>
                </c:pt>
                <c:pt idx="9">
                  <c:v>1342</c:v>
                </c:pt>
                <c:pt idx="10">
                  <c:v>1504</c:v>
                </c:pt>
                <c:pt idx="11">
                  <c:v>1663</c:v>
                </c:pt>
                <c:pt idx="12">
                  <c:v>1820</c:v>
                </c:pt>
                <c:pt idx="13">
                  <c:v>1984</c:v>
                </c:pt>
                <c:pt idx="14">
                  <c:v>2144</c:v>
                </c:pt>
                <c:pt idx="15">
                  <c:v>2327</c:v>
                </c:pt>
                <c:pt idx="16">
                  <c:v>2491</c:v>
                </c:pt>
                <c:pt idx="17">
                  <c:v>2644</c:v>
                </c:pt>
                <c:pt idx="18">
                  <c:v>2798</c:v>
                </c:pt>
                <c:pt idx="19">
                  <c:v>2946</c:v>
                </c:pt>
                <c:pt idx="20">
                  <c:v>3101</c:v>
                </c:pt>
                <c:pt idx="21">
                  <c:v>3256</c:v>
                </c:pt>
                <c:pt idx="22">
                  <c:v>3409</c:v>
                </c:pt>
                <c:pt idx="23">
                  <c:v>3568</c:v>
                </c:pt>
                <c:pt idx="24">
                  <c:v>3727</c:v>
                </c:pt>
                <c:pt idx="25">
                  <c:v>3882</c:v>
                </c:pt>
                <c:pt idx="26">
                  <c:v>4202</c:v>
                </c:pt>
                <c:pt idx="27">
                  <c:v>4359</c:v>
                </c:pt>
                <c:pt idx="28">
                  <c:v>4524</c:v>
                </c:pt>
                <c:pt idx="29">
                  <c:v>4840</c:v>
                </c:pt>
                <c:pt idx="30">
                  <c:v>5143</c:v>
                </c:pt>
                <c:pt idx="31">
                  <c:v>5324</c:v>
                </c:pt>
                <c:pt idx="32">
                  <c:v>5629</c:v>
                </c:pt>
                <c:pt idx="33">
                  <c:v>5811</c:v>
                </c:pt>
                <c:pt idx="34">
                  <c:v>6126</c:v>
                </c:pt>
                <c:pt idx="35">
                  <c:v>6440</c:v>
                </c:pt>
                <c:pt idx="36">
                  <c:v>6594</c:v>
                </c:pt>
                <c:pt idx="37">
                  <c:v>6759</c:v>
                </c:pt>
                <c:pt idx="38">
                  <c:v>6926</c:v>
                </c:pt>
                <c:pt idx="39">
                  <c:v>7074</c:v>
                </c:pt>
                <c:pt idx="40">
                  <c:v>7247</c:v>
                </c:pt>
                <c:pt idx="41">
                  <c:v>7394</c:v>
                </c:pt>
                <c:pt idx="42">
                  <c:v>7758</c:v>
                </c:pt>
                <c:pt idx="43">
                  <c:v>8000</c:v>
                </c:pt>
              </c:numCache>
            </c:numRef>
          </c:xVal>
          <c:yVal>
            <c:numRef>
              <c:f>'Peak data'!$H$3:$H$1676</c:f>
              <c:numCache>
                <c:formatCode>0.00</c:formatCode>
                <c:ptCount val="1660"/>
                <c:pt idx="0">
                  <c:v>1.1683730007616149</c:v>
                </c:pt>
                <c:pt idx="1">
                  <c:v>1.2641412795125668</c:v>
                </c:pt>
                <c:pt idx="2">
                  <c:v>4.2716584158415838</c:v>
                </c:pt>
                <c:pt idx="3">
                  <c:v>7.2444068926123384</c:v>
                </c:pt>
                <c:pt idx="4">
                  <c:v>10.181881188118814</c:v>
                </c:pt>
                <c:pt idx="5">
                  <c:v>13.00965727341965</c:v>
                </c:pt>
                <c:pt idx="6">
                  <c:v>15.857429550647375</c:v>
                </c:pt>
                <c:pt idx="7">
                  <c:v>18.541749809596343</c:v>
                </c:pt>
                <c:pt idx="8">
                  <c:v>21.48085300837776</c:v>
                </c:pt>
                <c:pt idx="9">
                  <c:v>24.121249047981721</c:v>
                </c:pt>
                <c:pt idx="10">
                  <c:v>26.7796191926885</c:v>
                </c:pt>
                <c:pt idx="11">
                  <c:v>29.610709253617671</c:v>
                </c:pt>
                <c:pt idx="12">
                  <c:v>32.099504950495053</c:v>
                </c:pt>
                <c:pt idx="13">
                  <c:v>34.991987814166031</c:v>
                </c:pt>
                <c:pt idx="14">
                  <c:v>37.452642802741813</c:v>
                </c:pt>
                <c:pt idx="15">
                  <c:v>40.649393564356437</c:v>
                </c:pt>
                <c:pt idx="16">
                  <c:v>43.51424124143184</c:v>
                </c:pt>
                <c:pt idx="17">
                  <c:v>44.924590632140145</c:v>
                </c:pt>
                <c:pt idx="18">
                  <c:v>44.240844440213252</c:v>
                </c:pt>
                <c:pt idx="19">
                  <c:v>43.685163747143939</c:v>
                </c:pt>
                <c:pt idx="20">
                  <c:v>42.848356816450881</c:v>
                </c:pt>
                <c:pt idx="21">
                  <c:v>41.789569687738009</c:v>
                </c:pt>
                <c:pt idx="22">
                  <c:v>40.881062928408234</c:v>
                </c:pt>
                <c:pt idx="23">
                  <c:v>39.781637471439453</c:v>
                </c:pt>
                <c:pt idx="24">
                  <c:v>39.146983054074639</c:v>
                </c:pt>
                <c:pt idx="25">
                  <c:v>37.504318354912421</c:v>
                </c:pt>
                <c:pt idx="26">
                  <c:v>35.049336443259712</c:v>
                </c:pt>
                <c:pt idx="27">
                  <c:v>34.155321306169085</c:v>
                </c:pt>
                <c:pt idx="28">
                  <c:v>33.161212871287127</c:v>
                </c:pt>
                <c:pt idx="29">
                  <c:v>31.535567402894134</c:v>
                </c:pt>
                <c:pt idx="30">
                  <c:v>29.176634615384614</c:v>
                </c:pt>
                <c:pt idx="31">
                  <c:v>28.409196496572736</c:v>
                </c:pt>
                <c:pt idx="32">
                  <c:v>27.191113861386139</c:v>
                </c:pt>
                <c:pt idx="33">
                  <c:v>26.111881188118812</c:v>
                </c:pt>
                <c:pt idx="34">
                  <c:v>24.602561881188123</c:v>
                </c:pt>
                <c:pt idx="35">
                  <c:v>22.608054074638233</c:v>
                </c:pt>
                <c:pt idx="36">
                  <c:v>22.037544744859105</c:v>
                </c:pt>
                <c:pt idx="37">
                  <c:v>21.450044268849965</c:v>
                </c:pt>
                <c:pt idx="38">
                  <c:v>20.812946496572735</c:v>
                </c:pt>
                <c:pt idx="39">
                  <c:v>20.06567307692308</c:v>
                </c:pt>
                <c:pt idx="40">
                  <c:v>19.335222296268089</c:v>
                </c:pt>
                <c:pt idx="41">
                  <c:v>18.48148038842346</c:v>
                </c:pt>
                <c:pt idx="42">
                  <c:v>18.084027989337397</c:v>
                </c:pt>
                <c:pt idx="43">
                  <c:v>17.524752475247524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5"/>
            <c:marker>
              <c:symbol val="square"/>
              <c:size val="7"/>
            </c:marker>
          </c:dPt>
          <c:dPt>
            <c:idx val="25"/>
            <c:marker>
              <c:symbol val="square"/>
              <c:size val="7"/>
            </c:marker>
          </c:dPt>
          <c:dPt>
            <c:idx val="43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1.0370370370370374E-2"/>
                  <c:y val="5.22875816993464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92.2</a:t>
                    </a:r>
                  </a:p>
                </c:rich>
              </c:tx>
              <c:showVal val="1"/>
            </c:dLbl>
            <c:dLbl>
              <c:idx val="15"/>
              <c:layout>
                <c:manualLayout>
                  <c:x val="-5.0370370370370371E-2"/>
                  <c:y val="4.57516339869281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85.3</a:t>
                    </a:r>
                  </a:p>
                </c:rich>
              </c:tx>
              <c:showVal val="1"/>
            </c:dLbl>
            <c:dLbl>
              <c:idx val="25"/>
              <c:layout>
                <c:manualLayout>
                  <c:x val="-5.3333333333333371E-2"/>
                  <c:y val="3.48583877995642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92.3</a:t>
                    </a:r>
                  </a:p>
                </c:rich>
              </c:tx>
              <c:showVal val="1"/>
            </c:dLbl>
            <c:dLbl>
              <c:idx val="43"/>
              <c:layout>
                <c:manualLayout>
                  <c:x val="-7.2592592592592597E-2"/>
                  <c:y val="-2.1786492374727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94.3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data'!$D$3:$D$46</c:f>
              <c:numCache>
                <c:formatCode>General</c:formatCode>
                <c:ptCount val="44"/>
                <c:pt idx="0">
                  <c:v>61</c:v>
                </c:pt>
                <c:pt idx="1">
                  <c:v>66</c:v>
                </c:pt>
                <c:pt idx="2">
                  <c:v>225</c:v>
                </c:pt>
                <c:pt idx="3">
                  <c:v>385</c:v>
                </c:pt>
                <c:pt idx="4">
                  <c:v>546</c:v>
                </c:pt>
                <c:pt idx="5">
                  <c:v>704</c:v>
                </c:pt>
                <c:pt idx="6">
                  <c:v>866</c:v>
                </c:pt>
                <c:pt idx="7">
                  <c:v>1022</c:v>
                </c:pt>
                <c:pt idx="8">
                  <c:v>1184</c:v>
                </c:pt>
                <c:pt idx="9">
                  <c:v>1342</c:v>
                </c:pt>
                <c:pt idx="10">
                  <c:v>1504</c:v>
                </c:pt>
                <c:pt idx="11">
                  <c:v>1663</c:v>
                </c:pt>
                <c:pt idx="12">
                  <c:v>1820</c:v>
                </c:pt>
                <c:pt idx="13">
                  <c:v>1984</c:v>
                </c:pt>
                <c:pt idx="14">
                  <c:v>2144</c:v>
                </c:pt>
                <c:pt idx="15">
                  <c:v>2327</c:v>
                </c:pt>
                <c:pt idx="16">
                  <c:v>2491</c:v>
                </c:pt>
                <c:pt idx="17">
                  <c:v>2644</c:v>
                </c:pt>
                <c:pt idx="18">
                  <c:v>2798</c:v>
                </c:pt>
                <c:pt idx="19">
                  <c:v>2946</c:v>
                </c:pt>
                <c:pt idx="20">
                  <c:v>3101</c:v>
                </c:pt>
                <c:pt idx="21">
                  <c:v>3256</c:v>
                </c:pt>
                <c:pt idx="22">
                  <c:v>3409</c:v>
                </c:pt>
                <c:pt idx="23">
                  <c:v>3568</c:v>
                </c:pt>
                <c:pt idx="24">
                  <c:v>3727</c:v>
                </c:pt>
                <c:pt idx="25">
                  <c:v>3882</c:v>
                </c:pt>
                <c:pt idx="26">
                  <c:v>4202</c:v>
                </c:pt>
                <c:pt idx="27">
                  <c:v>4359</c:v>
                </c:pt>
                <c:pt idx="28">
                  <c:v>4524</c:v>
                </c:pt>
                <c:pt idx="29">
                  <c:v>4840</c:v>
                </c:pt>
                <c:pt idx="30">
                  <c:v>5143</c:v>
                </c:pt>
                <c:pt idx="31">
                  <c:v>5324</c:v>
                </c:pt>
                <c:pt idx="32">
                  <c:v>5629</c:v>
                </c:pt>
                <c:pt idx="33">
                  <c:v>5811</c:v>
                </c:pt>
                <c:pt idx="34">
                  <c:v>6126</c:v>
                </c:pt>
                <c:pt idx="35">
                  <c:v>6440</c:v>
                </c:pt>
                <c:pt idx="36">
                  <c:v>6594</c:v>
                </c:pt>
                <c:pt idx="37">
                  <c:v>6759</c:v>
                </c:pt>
                <c:pt idx="38">
                  <c:v>6926</c:v>
                </c:pt>
                <c:pt idx="39">
                  <c:v>7074</c:v>
                </c:pt>
                <c:pt idx="40">
                  <c:v>7247</c:v>
                </c:pt>
                <c:pt idx="41">
                  <c:v>7394</c:v>
                </c:pt>
                <c:pt idx="42">
                  <c:v>7758</c:v>
                </c:pt>
                <c:pt idx="43">
                  <c:v>8000</c:v>
                </c:pt>
              </c:numCache>
            </c:numRef>
          </c:xVal>
          <c:yVal>
            <c:numRef>
              <c:f>'Peak data'!$A$3:$A$46</c:f>
              <c:numCache>
                <c:formatCode>General</c:formatCode>
                <c:ptCount val="44"/>
                <c:pt idx="0">
                  <c:v>92.1875</c:v>
                </c:pt>
                <c:pt idx="1">
                  <c:v>92.34375</c:v>
                </c:pt>
                <c:pt idx="2">
                  <c:v>91.890625</c:v>
                </c:pt>
                <c:pt idx="3">
                  <c:v>91.296875</c:v>
                </c:pt>
                <c:pt idx="4">
                  <c:v>90.984375</c:v>
                </c:pt>
                <c:pt idx="5">
                  <c:v>90.390625</c:v>
                </c:pt>
                <c:pt idx="6">
                  <c:v>90.09375</c:v>
                </c:pt>
                <c:pt idx="7">
                  <c:v>89.9375</c:v>
                </c:pt>
                <c:pt idx="8">
                  <c:v>88.890625</c:v>
                </c:pt>
                <c:pt idx="9">
                  <c:v>88.890625</c:v>
                </c:pt>
                <c:pt idx="10">
                  <c:v>88.296875</c:v>
                </c:pt>
                <c:pt idx="11">
                  <c:v>87.546875</c:v>
                </c:pt>
                <c:pt idx="12">
                  <c:v>86.796875</c:v>
                </c:pt>
                <c:pt idx="13">
                  <c:v>86.640625</c:v>
                </c:pt>
                <c:pt idx="14">
                  <c:v>85.75</c:v>
                </c:pt>
                <c:pt idx="15">
                  <c:v>85.296875</c:v>
                </c:pt>
                <c:pt idx="16">
                  <c:v>86.5</c:v>
                </c:pt>
                <c:pt idx="17">
                  <c:v>88.140625</c:v>
                </c:pt>
                <c:pt idx="18">
                  <c:v>89.1875</c:v>
                </c:pt>
                <c:pt idx="19">
                  <c:v>89.796875</c:v>
                </c:pt>
                <c:pt idx="20">
                  <c:v>90.6875</c:v>
                </c:pt>
                <c:pt idx="21">
                  <c:v>91.140625</c:v>
                </c:pt>
                <c:pt idx="22">
                  <c:v>91.734375</c:v>
                </c:pt>
                <c:pt idx="23">
                  <c:v>91.890625</c:v>
                </c:pt>
                <c:pt idx="24">
                  <c:v>92.34375</c:v>
                </c:pt>
                <c:pt idx="25">
                  <c:v>92.34375</c:v>
                </c:pt>
                <c:pt idx="26">
                  <c:v>93.234375</c:v>
                </c:pt>
                <c:pt idx="27">
                  <c:v>93.09375</c:v>
                </c:pt>
                <c:pt idx="28">
                  <c:v>93.546875</c:v>
                </c:pt>
                <c:pt idx="29">
                  <c:v>94.890625</c:v>
                </c:pt>
                <c:pt idx="30">
                  <c:v>91.734375</c:v>
                </c:pt>
                <c:pt idx="31">
                  <c:v>92.89</c:v>
                </c:pt>
                <c:pt idx="32">
                  <c:v>93.546875</c:v>
                </c:pt>
                <c:pt idx="33">
                  <c:v>92.796875</c:v>
                </c:pt>
                <c:pt idx="34">
                  <c:v>91.734375</c:v>
                </c:pt>
                <c:pt idx="35">
                  <c:v>93.234375</c:v>
                </c:pt>
                <c:pt idx="36">
                  <c:v>91.4375</c:v>
                </c:pt>
                <c:pt idx="37">
                  <c:v>90.984375</c:v>
                </c:pt>
                <c:pt idx="38">
                  <c:v>90.984375</c:v>
                </c:pt>
                <c:pt idx="39">
                  <c:v>91.4375</c:v>
                </c:pt>
                <c:pt idx="40">
                  <c:v>92.1875</c:v>
                </c:pt>
                <c:pt idx="41">
                  <c:v>91.890625</c:v>
                </c:pt>
                <c:pt idx="42">
                  <c:v>93.84375</c:v>
                </c:pt>
                <c:pt idx="43">
                  <c:v>94.256</c:v>
                </c:pt>
              </c:numCache>
            </c:numRef>
          </c:yVal>
        </c:ser>
        <c:axId val="135420160"/>
        <c:axId val="135446912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6"/>
            <c:marker>
              <c:symbol val="triangle"/>
              <c:size val="7"/>
            </c:marker>
          </c:dPt>
          <c:dPt>
            <c:idx val="43"/>
            <c:marker>
              <c:symbol val="triangle"/>
              <c:size val="7"/>
            </c:marker>
          </c:dPt>
          <c:dLbls>
            <c:dLbl>
              <c:idx val="16"/>
              <c:layout/>
              <c:showVal val="1"/>
            </c:dLbl>
            <c:dLbl>
              <c:idx val="43"/>
              <c:layout>
                <c:manualLayout>
                  <c:x val="-7.1111111111111111E-2"/>
                  <c:y val="-5.6645051721475957E-2"/>
                </c:manualLayout>
              </c:layout>
              <c:showVal val="1"/>
            </c:dLbl>
            <c:delete val="1"/>
          </c:dLbls>
          <c:xVal>
            <c:numRef>
              <c:f>'Peak data'!$D$3:$D$1676</c:f>
              <c:numCache>
                <c:formatCode>General</c:formatCode>
                <c:ptCount val="1660"/>
                <c:pt idx="0">
                  <c:v>61</c:v>
                </c:pt>
                <c:pt idx="1">
                  <c:v>66</c:v>
                </c:pt>
                <c:pt idx="2">
                  <c:v>225</c:v>
                </c:pt>
                <c:pt idx="3">
                  <c:v>385</c:v>
                </c:pt>
                <c:pt idx="4">
                  <c:v>546</c:v>
                </c:pt>
                <c:pt idx="5">
                  <c:v>704</c:v>
                </c:pt>
                <c:pt idx="6">
                  <c:v>866</c:v>
                </c:pt>
                <c:pt idx="7">
                  <c:v>1022</c:v>
                </c:pt>
                <c:pt idx="8">
                  <c:v>1184</c:v>
                </c:pt>
                <c:pt idx="9">
                  <c:v>1342</c:v>
                </c:pt>
                <c:pt idx="10">
                  <c:v>1504</c:v>
                </c:pt>
                <c:pt idx="11">
                  <c:v>1663</c:v>
                </c:pt>
                <c:pt idx="12">
                  <c:v>1820</c:v>
                </c:pt>
                <c:pt idx="13">
                  <c:v>1984</c:v>
                </c:pt>
                <c:pt idx="14">
                  <c:v>2144</c:v>
                </c:pt>
                <c:pt idx="15">
                  <c:v>2327</c:v>
                </c:pt>
                <c:pt idx="16">
                  <c:v>2491</c:v>
                </c:pt>
                <c:pt idx="17">
                  <c:v>2644</c:v>
                </c:pt>
                <c:pt idx="18">
                  <c:v>2798</c:v>
                </c:pt>
                <c:pt idx="19">
                  <c:v>2946</c:v>
                </c:pt>
                <c:pt idx="20">
                  <c:v>3101</c:v>
                </c:pt>
                <c:pt idx="21">
                  <c:v>3256</c:v>
                </c:pt>
                <c:pt idx="22">
                  <c:v>3409</c:v>
                </c:pt>
                <c:pt idx="23">
                  <c:v>3568</c:v>
                </c:pt>
                <c:pt idx="24">
                  <c:v>3727</c:v>
                </c:pt>
                <c:pt idx="25">
                  <c:v>3882</c:v>
                </c:pt>
                <c:pt idx="26">
                  <c:v>4202</c:v>
                </c:pt>
                <c:pt idx="27">
                  <c:v>4359</c:v>
                </c:pt>
                <c:pt idx="28">
                  <c:v>4524</c:v>
                </c:pt>
                <c:pt idx="29">
                  <c:v>4840</c:v>
                </c:pt>
                <c:pt idx="30">
                  <c:v>5143</c:v>
                </c:pt>
                <c:pt idx="31">
                  <c:v>5324</c:v>
                </c:pt>
                <c:pt idx="32">
                  <c:v>5629</c:v>
                </c:pt>
                <c:pt idx="33">
                  <c:v>5811</c:v>
                </c:pt>
                <c:pt idx="34">
                  <c:v>6126</c:v>
                </c:pt>
                <c:pt idx="35">
                  <c:v>6440</c:v>
                </c:pt>
                <c:pt idx="36">
                  <c:v>6594</c:v>
                </c:pt>
                <c:pt idx="37">
                  <c:v>6759</c:v>
                </c:pt>
                <c:pt idx="38">
                  <c:v>6926</c:v>
                </c:pt>
                <c:pt idx="39">
                  <c:v>7074</c:v>
                </c:pt>
                <c:pt idx="40">
                  <c:v>7247</c:v>
                </c:pt>
                <c:pt idx="41">
                  <c:v>7394</c:v>
                </c:pt>
                <c:pt idx="42">
                  <c:v>7758</c:v>
                </c:pt>
                <c:pt idx="43">
                  <c:v>8000</c:v>
                </c:pt>
              </c:numCache>
            </c:numRef>
          </c:xVal>
          <c:yVal>
            <c:numRef>
              <c:f>'Peak data'!$B$3:$B$1676</c:f>
              <c:numCache>
                <c:formatCode>General</c:formatCode>
                <c:ptCount val="1660"/>
                <c:pt idx="0">
                  <c:v>176.2</c:v>
                </c:pt>
                <c:pt idx="1">
                  <c:v>175.4</c:v>
                </c:pt>
                <c:pt idx="2">
                  <c:v>176.1</c:v>
                </c:pt>
                <c:pt idx="3">
                  <c:v>198.4</c:v>
                </c:pt>
                <c:pt idx="4">
                  <c:v>226.1</c:v>
                </c:pt>
                <c:pt idx="5">
                  <c:v>253</c:v>
                </c:pt>
                <c:pt idx="6">
                  <c:v>278.7</c:v>
                </c:pt>
                <c:pt idx="7">
                  <c:v>305.89999999999998</c:v>
                </c:pt>
                <c:pt idx="8">
                  <c:v>333.5</c:v>
                </c:pt>
                <c:pt idx="9">
                  <c:v>358.9</c:v>
                </c:pt>
                <c:pt idx="10">
                  <c:v>386.3</c:v>
                </c:pt>
                <c:pt idx="11">
                  <c:v>415.2</c:v>
                </c:pt>
                <c:pt idx="12">
                  <c:v>443.8</c:v>
                </c:pt>
                <c:pt idx="13">
                  <c:v>470.2</c:v>
                </c:pt>
                <c:pt idx="14">
                  <c:v>498.3</c:v>
                </c:pt>
                <c:pt idx="15">
                  <c:v>525.5</c:v>
                </c:pt>
                <c:pt idx="16">
                  <c:v>562.79999999999995</c:v>
                </c:pt>
                <c:pt idx="17">
                  <c:v>546.6</c:v>
                </c:pt>
                <c:pt idx="18">
                  <c:v>513.20000000000005</c:v>
                </c:pt>
                <c:pt idx="19">
                  <c:v>480.2</c:v>
                </c:pt>
                <c:pt idx="20">
                  <c:v>454.3</c:v>
                </c:pt>
                <c:pt idx="21">
                  <c:v>433.5</c:v>
                </c:pt>
                <c:pt idx="22">
                  <c:v>411.1</c:v>
                </c:pt>
                <c:pt idx="23">
                  <c:v>392.2</c:v>
                </c:pt>
                <c:pt idx="24">
                  <c:v>375.2</c:v>
                </c:pt>
                <c:pt idx="25">
                  <c:v>362.4</c:v>
                </c:pt>
                <c:pt idx="26">
                  <c:v>333.3</c:v>
                </c:pt>
                <c:pt idx="27">
                  <c:v>323.10000000000002</c:v>
                </c:pt>
                <c:pt idx="28">
                  <c:v>311</c:v>
                </c:pt>
                <c:pt idx="29">
                  <c:v>291</c:v>
                </c:pt>
                <c:pt idx="30">
                  <c:v>268.5</c:v>
                </c:pt>
                <c:pt idx="31">
                  <c:v>258</c:v>
                </c:pt>
                <c:pt idx="32">
                  <c:v>249</c:v>
                </c:pt>
                <c:pt idx="33">
                  <c:v>238</c:v>
                </c:pt>
                <c:pt idx="34">
                  <c:v>228.5</c:v>
                </c:pt>
                <c:pt idx="35">
                  <c:v>216</c:v>
                </c:pt>
                <c:pt idx="36">
                  <c:v>209</c:v>
                </c:pt>
                <c:pt idx="37">
                  <c:v>200</c:v>
                </c:pt>
                <c:pt idx="38">
                  <c:v>195.9</c:v>
                </c:pt>
                <c:pt idx="39">
                  <c:v>183.1</c:v>
                </c:pt>
                <c:pt idx="40">
                  <c:v>180.8</c:v>
                </c:pt>
                <c:pt idx="41">
                  <c:v>178</c:v>
                </c:pt>
                <c:pt idx="42">
                  <c:v>173</c:v>
                </c:pt>
                <c:pt idx="43">
                  <c:v>160.80000000000001</c:v>
                </c:pt>
              </c:numCache>
            </c:numRef>
          </c:yVal>
        </c:ser>
        <c:axId val="135448832"/>
        <c:axId val="135458816"/>
      </c:scatterChart>
      <c:valAx>
        <c:axId val="135420160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86"/>
              <c:y val="0.874388176968079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446912"/>
        <c:crosses val="autoZero"/>
        <c:crossBetween val="midCat"/>
      </c:valAx>
      <c:valAx>
        <c:axId val="1354469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Horsepower / Torque (Lb Ft)/ Battery Voltage  </a:t>
                </a:r>
              </a:p>
            </c:rich>
          </c:tx>
          <c:layout>
            <c:manualLayout>
              <c:xMode val="edge"/>
              <c:yMode val="edge"/>
              <c:x val="3.5182268883056285E-4"/>
              <c:y val="0.13261437908496734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420160"/>
        <c:crosses val="autoZero"/>
        <c:crossBetween val="midCat"/>
      </c:valAx>
      <c:valAx>
        <c:axId val="135448832"/>
        <c:scaling>
          <c:orientation val="minMax"/>
        </c:scaling>
        <c:delete val="1"/>
        <c:axPos val="b"/>
        <c:numFmt formatCode="General" sourceLinked="1"/>
        <c:tickLblPos val="none"/>
        <c:crossAx val="135458816"/>
        <c:crosses val="autoZero"/>
        <c:crossBetween val="midCat"/>
      </c:valAx>
      <c:valAx>
        <c:axId val="13545881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44883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446310877807"/>
          <c:y val="0.93966599763264891"/>
          <c:w val="0.70880011665208564"/>
          <c:h val="4.211397594908480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9"/>
          <c:y val="0.16639477977161488"/>
          <c:w val="0.79134295227524976"/>
          <c:h val="0.65579119086460513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7"/>
            </c:marker>
          </c:dPt>
          <c:dPt>
            <c:idx val="16"/>
            <c:marker>
              <c:symbol val="diamond"/>
              <c:size val="7"/>
            </c:marker>
          </c:dPt>
          <c:dPt>
            <c:idx val="43"/>
            <c:marker>
              <c:symbol val="diamond"/>
              <c:size val="7"/>
            </c:marker>
          </c:dPt>
          <c:dLbls>
            <c:dLbl>
              <c:idx val="0"/>
              <c:layout>
                <c:manualLayout>
                  <c:x val="-1.1851851851851855E-2"/>
                  <c:y val="-3.2679738562091519E-2"/>
                </c:manualLayout>
              </c:layout>
              <c:showVal val="1"/>
            </c:dLbl>
            <c:dLbl>
              <c:idx val="16"/>
              <c:layout>
                <c:manualLayout>
                  <c:x val="-5.4814814814814844E-2"/>
                  <c:y val="4.5751633986928178E-2"/>
                </c:manualLayout>
              </c:layout>
              <c:showVal val="1"/>
            </c:dLbl>
            <c:dLbl>
              <c:idx val="43"/>
              <c:layout>
                <c:manualLayout>
                  <c:x val="-6.0740740740740762E-2"/>
                  <c:y val="-3.9215686274509803E-2"/>
                </c:manualLayout>
              </c:layout>
              <c:showVal val="1"/>
            </c:dLbl>
            <c:delete val="1"/>
          </c:dLbls>
          <c:xVal>
            <c:numRef>
              <c:f>'Peak data'!$D$3:$D$1122</c:f>
              <c:numCache>
                <c:formatCode>General</c:formatCode>
                <c:ptCount val="1106"/>
                <c:pt idx="0">
                  <c:v>61</c:v>
                </c:pt>
                <c:pt idx="1">
                  <c:v>66</c:v>
                </c:pt>
                <c:pt idx="2">
                  <c:v>225</c:v>
                </c:pt>
                <c:pt idx="3">
                  <c:v>385</c:v>
                </c:pt>
                <c:pt idx="4">
                  <c:v>546</c:v>
                </c:pt>
                <c:pt idx="5">
                  <c:v>704</c:v>
                </c:pt>
                <c:pt idx="6">
                  <c:v>866</c:v>
                </c:pt>
                <c:pt idx="7">
                  <c:v>1022</c:v>
                </c:pt>
                <c:pt idx="8">
                  <c:v>1184</c:v>
                </c:pt>
                <c:pt idx="9">
                  <c:v>1342</c:v>
                </c:pt>
                <c:pt idx="10">
                  <c:v>1504</c:v>
                </c:pt>
                <c:pt idx="11">
                  <c:v>1663</c:v>
                </c:pt>
                <c:pt idx="12">
                  <c:v>1820</c:v>
                </c:pt>
                <c:pt idx="13">
                  <c:v>1984</c:v>
                </c:pt>
                <c:pt idx="14">
                  <c:v>2144</c:v>
                </c:pt>
                <c:pt idx="15">
                  <c:v>2327</c:v>
                </c:pt>
                <c:pt idx="16">
                  <c:v>2491</c:v>
                </c:pt>
                <c:pt idx="17">
                  <c:v>2644</c:v>
                </c:pt>
                <c:pt idx="18">
                  <c:v>2798</c:v>
                </c:pt>
                <c:pt idx="19">
                  <c:v>2946</c:v>
                </c:pt>
                <c:pt idx="20">
                  <c:v>3101</c:v>
                </c:pt>
                <c:pt idx="21">
                  <c:v>3256</c:v>
                </c:pt>
                <c:pt idx="22">
                  <c:v>3409</c:v>
                </c:pt>
                <c:pt idx="23">
                  <c:v>3568</c:v>
                </c:pt>
                <c:pt idx="24">
                  <c:v>3727</c:v>
                </c:pt>
                <c:pt idx="25">
                  <c:v>3882</c:v>
                </c:pt>
                <c:pt idx="26">
                  <c:v>4202</c:v>
                </c:pt>
                <c:pt idx="27">
                  <c:v>4359</c:v>
                </c:pt>
                <c:pt idx="28">
                  <c:v>4524</c:v>
                </c:pt>
                <c:pt idx="29">
                  <c:v>4840</c:v>
                </c:pt>
                <c:pt idx="30">
                  <c:v>5143</c:v>
                </c:pt>
                <c:pt idx="31">
                  <c:v>5324</c:v>
                </c:pt>
                <c:pt idx="32">
                  <c:v>5629</c:v>
                </c:pt>
                <c:pt idx="33">
                  <c:v>5811</c:v>
                </c:pt>
                <c:pt idx="34">
                  <c:v>6126</c:v>
                </c:pt>
                <c:pt idx="35">
                  <c:v>6440</c:v>
                </c:pt>
                <c:pt idx="36">
                  <c:v>6594</c:v>
                </c:pt>
                <c:pt idx="37">
                  <c:v>6759</c:v>
                </c:pt>
                <c:pt idx="38">
                  <c:v>6926</c:v>
                </c:pt>
                <c:pt idx="39">
                  <c:v>7074</c:v>
                </c:pt>
                <c:pt idx="40">
                  <c:v>7247</c:v>
                </c:pt>
                <c:pt idx="41">
                  <c:v>7394</c:v>
                </c:pt>
                <c:pt idx="42">
                  <c:v>7758</c:v>
                </c:pt>
                <c:pt idx="43">
                  <c:v>8000</c:v>
                </c:pt>
              </c:numCache>
            </c:numRef>
          </c:xVal>
          <c:yVal>
            <c:numRef>
              <c:f>'Peak data'!$E$3:$E$1122</c:f>
              <c:numCache>
                <c:formatCode>General</c:formatCode>
                <c:ptCount val="1106"/>
                <c:pt idx="0">
                  <c:v>136.4</c:v>
                </c:pt>
                <c:pt idx="1">
                  <c:v>136.4</c:v>
                </c:pt>
                <c:pt idx="2">
                  <c:v>135.19999999999999</c:v>
                </c:pt>
                <c:pt idx="3">
                  <c:v>134</c:v>
                </c:pt>
                <c:pt idx="4">
                  <c:v>132.80000000000001</c:v>
                </c:pt>
                <c:pt idx="5">
                  <c:v>131.6</c:v>
                </c:pt>
                <c:pt idx="6">
                  <c:v>130.4</c:v>
                </c:pt>
                <c:pt idx="7">
                  <c:v>129.19999999999999</c:v>
                </c:pt>
                <c:pt idx="8">
                  <c:v>129.19999999999999</c:v>
                </c:pt>
                <c:pt idx="9">
                  <c:v>128</c:v>
                </c:pt>
                <c:pt idx="10">
                  <c:v>126.8</c:v>
                </c:pt>
                <c:pt idx="11">
                  <c:v>126.8</c:v>
                </c:pt>
                <c:pt idx="12">
                  <c:v>125.6</c:v>
                </c:pt>
                <c:pt idx="13">
                  <c:v>125.6</c:v>
                </c:pt>
                <c:pt idx="14">
                  <c:v>124.4</c:v>
                </c:pt>
                <c:pt idx="15">
                  <c:v>124.4</c:v>
                </c:pt>
                <c:pt idx="16">
                  <c:v>124.4</c:v>
                </c:pt>
                <c:pt idx="17">
                  <c:v>121</c:v>
                </c:pt>
                <c:pt idx="18">
                  <c:v>112.6</c:v>
                </c:pt>
                <c:pt idx="19">
                  <c:v>105.6</c:v>
                </c:pt>
                <c:pt idx="20">
                  <c:v>98.4</c:v>
                </c:pt>
                <c:pt idx="21">
                  <c:v>91.4</c:v>
                </c:pt>
                <c:pt idx="22">
                  <c:v>85.4</c:v>
                </c:pt>
                <c:pt idx="23">
                  <c:v>79.400000000000006</c:v>
                </c:pt>
                <c:pt idx="24">
                  <c:v>74.8</c:v>
                </c:pt>
                <c:pt idx="25">
                  <c:v>68.8</c:v>
                </c:pt>
                <c:pt idx="26">
                  <c:v>59.4</c:v>
                </c:pt>
                <c:pt idx="27">
                  <c:v>55.8</c:v>
                </c:pt>
                <c:pt idx="28">
                  <c:v>52.2</c:v>
                </c:pt>
                <c:pt idx="29">
                  <c:v>46.4</c:v>
                </c:pt>
                <c:pt idx="30">
                  <c:v>40.4</c:v>
                </c:pt>
                <c:pt idx="31">
                  <c:v>38</c:v>
                </c:pt>
                <c:pt idx="32">
                  <c:v>34.4</c:v>
                </c:pt>
                <c:pt idx="33">
                  <c:v>32</c:v>
                </c:pt>
                <c:pt idx="34">
                  <c:v>28.6</c:v>
                </c:pt>
                <c:pt idx="35">
                  <c:v>25</c:v>
                </c:pt>
                <c:pt idx="36">
                  <c:v>23.8</c:v>
                </c:pt>
                <c:pt idx="37">
                  <c:v>22.6</c:v>
                </c:pt>
                <c:pt idx="38">
                  <c:v>21.4</c:v>
                </c:pt>
                <c:pt idx="39">
                  <c:v>20.2</c:v>
                </c:pt>
                <c:pt idx="40">
                  <c:v>19</c:v>
                </c:pt>
                <c:pt idx="41">
                  <c:v>17.8</c:v>
                </c:pt>
                <c:pt idx="42">
                  <c:v>16.600000000000001</c:v>
                </c:pt>
                <c:pt idx="43">
                  <c:v>15.6</c:v>
                </c:pt>
              </c:numCache>
            </c:numRef>
          </c:yVal>
        </c:ser>
        <c:axId val="137955200"/>
        <c:axId val="137994240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7"/>
            <c:marker>
              <c:symbol val="circle"/>
              <c:size val="7"/>
            </c:marker>
          </c:dPt>
          <c:dPt>
            <c:idx val="43"/>
            <c:marker>
              <c:symbol val="circle"/>
              <c:size val="7"/>
            </c:marker>
          </c:dPt>
          <c:dLbls>
            <c:dLbl>
              <c:idx val="17"/>
              <c:layout>
                <c:manualLayout>
                  <c:x val="-4.4444444444444405E-2"/>
                  <c:y val="-4.3572984749455423E-2"/>
                </c:manualLayout>
              </c:layout>
              <c:showVal val="1"/>
            </c:dLbl>
            <c:dLbl>
              <c:idx val="43"/>
              <c:layout>
                <c:manualLayout>
                  <c:x val="-7.5555555555555556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data'!$D$3:$D$1122</c:f>
              <c:numCache>
                <c:formatCode>General</c:formatCode>
                <c:ptCount val="1106"/>
                <c:pt idx="0">
                  <c:v>61</c:v>
                </c:pt>
                <c:pt idx="1">
                  <c:v>66</c:v>
                </c:pt>
                <c:pt idx="2">
                  <c:v>225</c:v>
                </c:pt>
                <c:pt idx="3">
                  <c:v>385</c:v>
                </c:pt>
                <c:pt idx="4">
                  <c:v>546</c:v>
                </c:pt>
                <c:pt idx="5">
                  <c:v>704</c:v>
                </c:pt>
                <c:pt idx="6">
                  <c:v>866</c:v>
                </c:pt>
                <c:pt idx="7">
                  <c:v>1022</c:v>
                </c:pt>
                <c:pt idx="8">
                  <c:v>1184</c:v>
                </c:pt>
                <c:pt idx="9">
                  <c:v>1342</c:v>
                </c:pt>
                <c:pt idx="10">
                  <c:v>1504</c:v>
                </c:pt>
                <c:pt idx="11">
                  <c:v>1663</c:v>
                </c:pt>
                <c:pt idx="12">
                  <c:v>1820</c:v>
                </c:pt>
                <c:pt idx="13">
                  <c:v>1984</c:v>
                </c:pt>
                <c:pt idx="14">
                  <c:v>2144</c:v>
                </c:pt>
                <c:pt idx="15">
                  <c:v>2327</c:v>
                </c:pt>
                <c:pt idx="16">
                  <c:v>2491</c:v>
                </c:pt>
                <c:pt idx="17">
                  <c:v>2644</c:v>
                </c:pt>
                <c:pt idx="18">
                  <c:v>2798</c:v>
                </c:pt>
                <c:pt idx="19">
                  <c:v>2946</c:v>
                </c:pt>
                <c:pt idx="20">
                  <c:v>3101</c:v>
                </c:pt>
                <c:pt idx="21">
                  <c:v>3256</c:v>
                </c:pt>
                <c:pt idx="22">
                  <c:v>3409</c:v>
                </c:pt>
                <c:pt idx="23">
                  <c:v>3568</c:v>
                </c:pt>
                <c:pt idx="24">
                  <c:v>3727</c:v>
                </c:pt>
                <c:pt idx="25">
                  <c:v>3882</c:v>
                </c:pt>
                <c:pt idx="26">
                  <c:v>4202</c:v>
                </c:pt>
                <c:pt idx="27">
                  <c:v>4359</c:v>
                </c:pt>
                <c:pt idx="28">
                  <c:v>4524</c:v>
                </c:pt>
                <c:pt idx="29">
                  <c:v>4840</c:v>
                </c:pt>
                <c:pt idx="30">
                  <c:v>5143</c:v>
                </c:pt>
                <c:pt idx="31">
                  <c:v>5324</c:v>
                </c:pt>
                <c:pt idx="32">
                  <c:v>5629</c:v>
                </c:pt>
                <c:pt idx="33">
                  <c:v>5811</c:v>
                </c:pt>
                <c:pt idx="34">
                  <c:v>6126</c:v>
                </c:pt>
                <c:pt idx="35">
                  <c:v>6440</c:v>
                </c:pt>
                <c:pt idx="36">
                  <c:v>6594</c:v>
                </c:pt>
                <c:pt idx="37">
                  <c:v>6759</c:v>
                </c:pt>
                <c:pt idx="38">
                  <c:v>6926</c:v>
                </c:pt>
                <c:pt idx="39">
                  <c:v>7074</c:v>
                </c:pt>
                <c:pt idx="40">
                  <c:v>7247</c:v>
                </c:pt>
                <c:pt idx="41">
                  <c:v>7394</c:v>
                </c:pt>
                <c:pt idx="42">
                  <c:v>7758</c:v>
                </c:pt>
                <c:pt idx="43">
                  <c:v>8000</c:v>
                </c:pt>
              </c:numCache>
            </c:numRef>
          </c:xVal>
          <c:yVal>
            <c:numRef>
              <c:f>'Peak data'!$F$3:$F$1122</c:f>
              <c:numCache>
                <c:formatCode>0.00</c:formatCode>
                <c:ptCount val="1106"/>
                <c:pt idx="0">
                  <c:v>0.87518670453350156</c:v>
                </c:pt>
                <c:pt idx="1">
                  <c:v>0.9469233196591984</c:v>
                </c:pt>
                <c:pt idx="2">
                  <c:v>3.1997475544335749</c:v>
                </c:pt>
                <c:pt idx="3">
                  <c:v>5.4265278216051334</c:v>
                </c:pt>
                <c:pt idx="4">
                  <c:v>7.6268854528242347</c:v>
                </c:pt>
                <c:pt idx="5">
                  <c:v>9.7450720521720839</c:v>
                </c:pt>
                <c:pt idx="6">
                  <c:v>11.878237088461136</c:v>
                </c:pt>
                <c:pt idx="7">
                  <c:v>13.888966025034184</c:v>
                </c:pt>
                <c:pt idx="8">
                  <c:v>16.090543809824339</c:v>
                </c:pt>
                <c:pt idx="9">
                  <c:v>18.068370674240033</c:v>
                </c:pt>
                <c:pt idx="10">
                  <c:v>20.059661302198379</c:v>
                </c:pt>
                <c:pt idx="11">
                  <c:v>22.180330282949406</c:v>
                </c:pt>
                <c:pt idx="12">
                  <c:v>24.044598716735038</c:v>
                </c:pt>
                <c:pt idx="13">
                  <c:v>26.211254864836437</c:v>
                </c:pt>
                <c:pt idx="14">
                  <c:v>28.054444093825605</c:v>
                </c:pt>
                <c:pt idx="15">
                  <c:v>30.44901651414747</c:v>
                </c:pt>
                <c:pt idx="16">
                  <c:v>32.594972125802045</c:v>
                </c:pt>
                <c:pt idx="17">
                  <c:v>33.651414747028504</c:v>
                </c:pt>
                <c:pt idx="18">
                  <c:v>33.139244767013778</c:v>
                </c:pt>
                <c:pt idx="19">
                  <c:v>32.723004102240452</c:v>
                </c:pt>
                <c:pt idx="20">
                  <c:v>32.096181760807831</c:v>
                </c:pt>
                <c:pt idx="21">
                  <c:v>31.303081939623439</c:v>
                </c:pt>
                <c:pt idx="22">
                  <c:v>30.622551803933948</c:v>
                </c:pt>
                <c:pt idx="23">
                  <c:v>29.799011254864837</c:v>
                </c:pt>
                <c:pt idx="24">
                  <c:v>29.323614179025977</c:v>
                </c:pt>
                <c:pt idx="25">
                  <c:v>28.093152414010728</c:v>
                </c:pt>
                <c:pt idx="26">
                  <c:v>26.25421268538971</c:v>
                </c:pt>
                <c:pt idx="27">
                  <c:v>25.584537709056484</c:v>
                </c:pt>
                <c:pt idx="28">
                  <c:v>24.839886399495111</c:v>
                </c:pt>
                <c:pt idx="29">
                  <c:v>23.622173135584305</c:v>
                </c:pt>
                <c:pt idx="30">
                  <c:v>21.855180393394338</c:v>
                </c:pt>
                <c:pt idx="31">
                  <c:v>21.280319764384139</c:v>
                </c:pt>
                <c:pt idx="32">
                  <c:v>20.367897338802987</c:v>
                </c:pt>
                <c:pt idx="33">
                  <c:v>19.559482486588831</c:v>
                </c:pt>
                <c:pt idx="34">
                  <c:v>18.428905017355632</c:v>
                </c:pt>
                <c:pt idx="35">
                  <c:v>16.934890080992954</c:v>
                </c:pt>
                <c:pt idx="36">
                  <c:v>16.507541811296939</c:v>
                </c:pt>
                <c:pt idx="37">
                  <c:v>16.067466077627014</c:v>
                </c:pt>
                <c:pt idx="38">
                  <c:v>15.590238771431576</c:v>
                </c:pt>
                <c:pt idx="39">
                  <c:v>15.030482802145785</c:v>
                </c:pt>
                <c:pt idx="40">
                  <c:v>14.4833280740507</c:v>
                </c:pt>
                <c:pt idx="41">
                  <c:v>13.843820342905229</c:v>
                </c:pt>
                <c:pt idx="42">
                  <c:v>13.546102871568319</c:v>
                </c:pt>
                <c:pt idx="43">
                  <c:v>13.127169454086463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7"/>
            </c:marker>
          </c:dPt>
          <c:dPt>
            <c:idx val="15"/>
            <c:marker>
              <c:symbol val="square"/>
              <c:size val="7"/>
            </c:marker>
          </c:dPt>
          <c:dPt>
            <c:idx val="25"/>
            <c:marker>
              <c:symbol val="square"/>
              <c:size val="7"/>
            </c:marker>
          </c:dPt>
          <c:dPt>
            <c:idx val="43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8.8888888888888941E-3"/>
                  <c:y val="-3.92156862745098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92.2</a:t>
                    </a:r>
                  </a:p>
                </c:rich>
              </c:tx>
              <c:showVal val="1"/>
            </c:dLbl>
            <c:dLbl>
              <c:idx val="15"/>
              <c:layout>
                <c:manualLayout>
                  <c:x val="-2.8148148148148148E-2"/>
                  <c:y val="3.92156862745098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85.3</a:t>
                    </a:r>
                  </a:p>
                </c:rich>
              </c:tx>
              <c:showVal val="1"/>
            </c:dLbl>
            <c:dLbl>
              <c:idx val="25"/>
              <c:layout>
                <c:manualLayout>
                  <c:x val="-1.4814814814814818E-3"/>
                  <c:y val="-5.228758169934642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92.3</a:t>
                    </a:r>
                  </a:p>
                </c:rich>
              </c:tx>
              <c:showVal val="1"/>
            </c:dLbl>
            <c:dLbl>
              <c:idx val="43"/>
              <c:layout>
                <c:manualLayout>
                  <c:x val="-6.666666666666668E-2"/>
                  <c:y val="-3.70370370370370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94.3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data'!$D$3:$D$46</c:f>
              <c:numCache>
                <c:formatCode>General</c:formatCode>
                <c:ptCount val="44"/>
                <c:pt idx="0">
                  <c:v>61</c:v>
                </c:pt>
                <c:pt idx="1">
                  <c:v>66</c:v>
                </c:pt>
                <c:pt idx="2">
                  <c:v>225</c:v>
                </c:pt>
                <c:pt idx="3">
                  <c:v>385</c:v>
                </c:pt>
                <c:pt idx="4">
                  <c:v>546</c:v>
                </c:pt>
                <c:pt idx="5">
                  <c:v>704</c:v>
                </c:pt>
                <c:pt idx="6">
                  <c:v>866</c:v>
                </c:pt>
                <c:pt idx="7">
                  <c:v>1022</c:v>
                </c:pt>
                <c:pt idx="8">
                  <c:v>1184</c:v>
                </c:pt>
                <c:pt idx="9">
                  <c:v>1342</c:v>
                </c:pt>
                <c:pt idx="10">
                  <c:v>1504</c:v>
                </c:pt>
                <c:pt idx="11">
                  <c:v>1663</c:v>
                </c:pt>
                <c:pt idx="12">
                  <c:v>1820</c:v>
                </c:pt>
                <c:pt idx="13">
                  <c:v>1984</c:v>
                </c:pt>
                <c:pt idx="14">
                  <c:v>2144</c:v>
                </c:pt>
                <c:pt idx="15">
                  <c:v>2327</c:v>
                </c:pt>
                <c:pt idx="16">
                  <c:v>2491</c:v>
                </c:pt>
                <c:pt idx="17">
                  <c:v>2644</c:v>
                </c:pt>
                <c:pt idx="18">
                  <c:v>2798</c:v>
                </c:pt>
                <c:pt idx="19">
                  <c:v>2946</c:v>
                </c:pt>
                <c:pt idx="20">
                  <c:v>3101</c:v>
                </c:pt>
                <c:pt idx="21">
                  <c:v>3256</c:v>
                </c:pt>
                <c:pt idx="22">
                  <c:v>3409</c:v>
                </c:pt>
                <c:pt idx="23">
                  <c:v>3568</c:v>
                </c:pt>
                <c:pt idx="24">
                  <c:v>3727</c:v>
                </c:pt>
                <c:pt idx="25">
                  <c:v>3882</c:v>
                </c:pt>
                <c:pt idx="26">
                  <c:v>4202</c:v>
                </c:pt>
                <c:pt idx="27">
                  <c:v>4359</c:v>
                </c:pt>
                <c:pt idx="28">
                  <c:v>4524</c:v>
                </c:pt>
                <c:pt idx="29">
                  <c:v>4840</c:v>
                </c:pt>
                <c:pt idx="30">
                  <c:v>5143</c:v>
                </c:pt>
                <c:pt idx="31">
                  <c:v>5324</c:v>
                </c:pt>
                <c:pt idx="32">
                  <c:v>5629</c:v>
                </c:pt>
                <c:pt idx="33">
                  <c:v>5811</c:v>
                </c:pt>
                <c:pt idx="34">
                  <c:v>6126</c:v>
                </c:pt>
                <c:pt idx="35">
                  <c:v>6440</c:v>
                </c:pt>
                <c:pt idx="36">
                  <c:v>6594</c:v>
                </c:pt>
                <c:pt idx="37">
                  <c:v>6759</c:v>
                </c:pt>
                <c:pt idx="38">
                  <c:v>6926</c:v>
                </c:pt>
                <c:pt idx="39">
                  <c:v>7074</c:v>
                </c:pt>
                <c:pt idx="40">
                  <c:v>7247</c:v>
                </c:pt>
                <c:pt idx="41">
                  <c:v>7394</c:v>
                </c:pt>
                <c:pt idx="42">
                  <c:v>7758</c:v>
                </c:pt>
                <c:pt idx="43">
                  <c:v>8000</c:v>
                </c:pt>
              </c:numCache>
            </c:numRef>
          </c:xVal>
          <c:yVal>
            <c:numRef>
              <c:f>'Peak data'!$A$3:$A$46</c:f>
              <c:numCache>
                <c:formatCode>General</c:formatCode>
                <c:ptCount val="44"/>
                <c:pt idx="0">
                  <c:v>92.1875</c:v>
                </c:pt>
                <c:pt idx="1">
                  <c:v>92.34375</c:v>
                </c:pt>
                <c:pt idx="2">
                  <c:v>91.890625</c:v>
                </c:pt>
                <c:pt idx="3">
                  <c:v>91.296875</c:v>
                </c:pt>
                <c:pt idx="4">
                  <c:v>90.984375</c:v>
                </c:pt>
                <c:pt idx="5">
                  <c:v>90.390625</c:v>
                </c:pt>
                <c:pt idx="6">
                  <c:v>90.09375</c:v>
                </c:pt>
                <c:pt idx="7">
                  <c:v>89.9375</c:v>
                </c:pt>
                <c:pt idx="8">
                  <c:v>88.890625</c:v>
                </c:pt>
                <c:pt idx="9">
                  <c:v>88.890625</c:v>
                </c:pt>
                <c:pt idx="10">
                  <c:v>88.296875</c:v>
                </c:pt>
                <c:pt idx="11">
                  <c:v>87.546875</c:v>
                </c:pt>
                <c:pt idx="12">
                  <c:v>86.796875</c:v>
                </c:pt>
                <c:pt idx="13">
                  <c:v>86.640625</c:v>
                </c:pt>
                <c:pt idx="14">
                  <c:v>85.75</c:v>
                </c:pt>
                <c:pt idx="15">
                  <c:v>85.296875</c:v>
                </c:pt>
                <c:pt idx="16">
                  <c:v>86.5</c:v>
                </c:pt>
                <c:pt idx="17">
                  <c:v>88.140625</c:v>
                </c:pt>
                <c:pt idx="18">
                  <c:v>89.1875</c:v>
                </c:pt>
                <c:pt idx="19">
                  <c:v>89.796875</c:v>
                </c:pt>
                <c:pt idx="20">
                  <c:v>90.6875</c:v>
                </c:pt>
                <c:pt idx="21">
                  <c:v>91.140625</c:v>
                </c:pt>
                <c:pt idx="22">
                  <c:v>91.734375</c:v>
                </c:pt>
                <c:pt idx="23">
                  <c:v>91.890625</c:v>
                </c:pt>
                <c:pt idx="24">
                  <c:v>92.34375</c:v>
                </c:pt>
                <c:pt idx="25">
                  <c:v>92.34375</c:v>
                </c:pt>
                <c:pt idx="26">
                  <c:v>93.234375</c:v>
                </c:pt>
                <c:pt idx="27">
                  <c:v>93.09375</c:v>
                </c:pt>
                <c:pt idx="28">
                  <c:v>93.546875</c:v>
                </c:pt>
                <c:pt idx="29">
                  <c:v>94.890625</c:v>
                </c:pt>
                <c:pt idx="30">
                  <c:v>91.734375</c:v>
                </c:pt>
                <c:pt idx="31">
                  <c:v>92.89</c:v>
                </c:pt>
                <c:pt idx="32">
                  <c:v>93.546875</c:v>
                </c:pt>
                <c:pt idx="33">
                  <c:v>92.796875</c:v>
                </c:pt>
                <c:pt idx="34">
                  <c:v>91.734375</c:v>
                </c:pt>
                <c:pt idx="35">
                  <c:v>93.234375</c:v>
                </c:pt>
                <c:pt idx="36">
                  <c:v>91.4375</c:v>
                </c:pt>
                <c:pt idx="37">
                  <c:v>90.984375</c:v>
                </c:pt>
                <c:pt idx="38">
                  <c:v>90.984375</c:v>
                </c:pt>
                <c:pt idx="39">
                  <c:v>91.4375</c:v>
                </c:pt>
                <c:pt idx="40">
                  <c:v>92.1875</c:v>
                </c:pt>
                <c:pt idx="41">
                  <c:v>91.890625</c:v>
                </c:pt>
                <c:pt idx="42">
                  <c:v>93.84375</c:v>
                </c:pt>
                <c:pt idx="43">
                  <c:v>94.256</c:v>
                </c:pt>
              </c:numCache>
            </c:numRef>
          </c:yVal>
        </c:ser>
        <c:axId val="137955200"/>
        <c:axId val="13799424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6"/>
            <c:marker>
              <c:symbol val="triangle"/>
              <c:size val="7"/>
            </c:marker>
          </c:dPt>
          <c:dPt>
            <c:idx val="43"/>
            <c:marker>
              <c:symbol val="triangle"/>
              <c:size val="7"/>
            </c:marker>
          </c:dPt>
          <c:dLbls>
            <c:dLbl>
              <c:idx val="16"/>
              <c:layout>
                <c:manualLayout>
                  <c:x val="-4.0000000000000015E-2"/>
                  <c:y val="-2.3965141612200435E-2"/>
                </c:manualLayout>
              </c:layout>
              <c:showVal val="1"/>
            </c:dLbl>
            <c:dLbl>
              <c:idx val="43"/>
              <c:layout>
                <c:manualLayout>
                  <c:x val="-7.5555555555555556E-2"/>
                  <c:y val="-3.9215686274509894E-2"/>
                </c:manualLayout>
              </c:layout>
              <c:showVal val="1"/>
            </c:dLbl>
            <c:delete val="1"/>
          </c:dLbls>
          <c:xVal>
            <c:numRef>
              <c:f>'Peak data'!$D$3:$D$1122</c:f>
              <c:numCache>
                <c:formatCode>General</c:formatCode>
                <c:ptCount val="1106"/>
                <c:pt idx="0">
                  <c:v>61</c:v>
                </c:pt>
                <c:pt idx="1">
                  <c:v>66</c:v>
                </c:pt>
                <c:pt idx="2">
                  <c:v>225</c:v>
                </c:pt>
                <c:pt idx="3">
                  <c:v>385</c:v>
                </c:pt>
                <c:pt idx="4">
                  <c:v>546</c:v>
                </c:pt>
                <c:pt idx="5">
                  <c:v>704</c:v>
                </c:pt>
                <c:pt idx="6">
                  <c:v>866</c:v>
                </c:pt>
                <c:pt idx="7">
                  <c:v>1022</c:v>
                </c:pt>
                <c:pt idx="8">
                  <c:v>1184</c:v>
                </c:pt>
                <c:pt idx="9">
                  <c:v>1342</c:v>
                </c:pt>
                <c:pt idx="10">
                  <c:v>1504</c:v>
                </c:pt>
                <c:pt idx="11">
                  <c:v>1663</c:v>
                </c:pt>
                <c:pt idx="12">
                  <c:v>1820</c:v>
                </c:pt>
                <c:pt idx="13">
                  <c:v>1984</c:v>
                </c:pt>
                <c:pt idx="14">
                  <c:v>2144</c:v>
                </c:pt>
                <c:pt idx="15">
                  <c:v>2327</c:v>
                </c:pt>
                <c:pt idx="16">
                  <c:v>2491</c:v>
                </c:pt>
                <c:pt idx="17">
                  <c:v>2644</c:v>
                </c:pt>
                <c:pt idx="18">
                  <c:v>2798</c:v>
                </c:pt>
                <c:pt idx="19">
                  <c:v>2946</c:v>
                </c:pt>
                <c:pt idx="20">
                  <c:v>3101</c:v>
                </c:pt>
                <c:pt idx="21">
                  <c:v>3256</c:v>
                </c:pt>
                <c:pt idx="22">
                  <c:v>3409</c:v>
                </c:pt>
                <c:pt idx="23">
                  <c:v>3568</c:v>
                </c:pt>
                <c:pt idx="24">
                  <c:v>3727</c:v>
                </c:pt>
                <c:pt idx="25">
                  <c:v>3882</c:v>
                </c:pt>
                <c:pt idx="26">
                  <c:v>4202</c:v>
                </c:pt>
                <c:pt idx="27">
                  <c:v>4359</c:v>
                </c:pt>
                <c:pt idx="28">
                  <c:v>4524</c:v>
                </c:pt>
                <c:pt idx="29">
                  <c:v>4840</c:v>
                </c:pt>
                <c:pt idx="30">
                  <c:v>5143</c:v>
                </c:pt>
                <c:pt idx="31">
                  <c:v>5324</c:v>
                </c:pt>
                <c:pt idx="32">
                  <c:v>5629</c:v>
                </c:pt>
                <c:pt idx="33">
                  <c:v>5811</c:v>
                </c:pt>
                <c:pt idx="34">
                  <c:v>6126</c:v>
                </c:pt>
                <c:pt idx="35">
                  <c:v>6440</c:v>
                </c:pt>
                <c:pt idx="36">
                  <c:v>6594</c:v>
                </c:pt>
                <c:pt idx="37">
                  <c:v>6759</c:v>
                </c:pt>
                <c:pt idx="38">
                  <c:v>6926</c:v>
                </c:pt>
                <c:pt idx="39">
                  <c:v>7074</c:v>
                </c:pt>
                <c:pt idx="40">
                  <c:v>7247</c:v>
                </c:pt>
                <c:pt idx="41">
                  <c:v>7394</c:v>
                </c:pt>
                <c:pt idx="42">
                  <c:v>7758</c:v>
                </c:pt>
                <c:pt idx="43">
                  <c:v>8000</c:v>
                </c:pt>
              </c:numCache>
            </c:numRef>
          </c:xVal>
          <c:yVal>
            <c:numRef>
              <c:f>'Peak data'!$B$3:$B$241</c:f>
              <c:numCache>
                <c:formatCode>General</c:formatCode>
                <c:ptCount val="225"/>
                <c:pt idx="0">
                  <c:v>176.2</c:v>
                </c:pt>
                <c:pt idx="1">
                  <c:v>175.4</c:v>
                </c:pt>
                <c:pt idx="2">
                  <c:v>176.1</c:v>
                </c:pt>
                <c:pt idx="3">
                  <c:v>198.4</c:v>
                </c:pt>
                <c:pt idx="4">
                  <c:v>226.1</c:v>
                </c:pt>
                <c:pt idx="5">
                  <c:v>253</c:v>
                </c:pt>
                <c:pt idx="6">
                  <c:v>278.7</c:v>
                </c:pt>
                <c:pt idx="7">
                  <c:v>305.89999999999998</c:v>
                </c:pt>
                <c:pt idx="8">
                  <c:v>333.5</c:v>
                </c:pt>
                <c:pt idx="9">
                  <c:v>358.9</c:v>
                </c:pt>
                <c:pt idx="10">
                  <c:v>386.3</c:v>
                </c:pt>
                <c:pt idx="11">
                  <c:v>415.2</c:v>
                </c:pt>
                <c:pt idx="12">
                  <c:v>443.8</c:v>
                </c:pt>
                <c:pt idx="13">
                  <c:v>470.2</c:v>
                </c:pt>
                <c:pt idx="14">
                  <c:v>498.3</c:v>
                </c:pt>
                <c:pt idx="15">
                  <c:v>525.5</c:v>
                </c:pt>
                <c:pt idx="16">
                  <c:v>562.79999999999995</c:v>
                </c:pt>
                <c:pt idx="17">
                  <c:v>546.6</c:v>
                </c:pt>
                <c:pt idx="18">
                  <c:v>513.20000000000005</c:v>
                </c:pt>
                <c:pt idx="19">
                  <c:v>480.2</c:v>
                </c:pt>
                <c:pt idx="20">
                  <c:v>454.3</c:v>
                </c:pt>
                <c:pt idx="21">
                  <c:v>433.5</c:v>
                </c:pt>
                <c:pt idx="22">
                  <c:v>411.1</c:v>
                </c:pt>
                <c:pt idx="23">
                  <c:v>392.2</c:v>
                </c:pt>
                <c:pt idx="24">
                  <c:v>375.2</c:v>
                </c:pt>
                <c:pt idx="25">
                  <c:v>362.4</c:v>
                </c:pt>
                <c:pt idx="26">
                  <c:v>333.3</c:v>
                </c:pt>
                <c:pt idx="27">
                  <c:v>323.10000000000002</c:v>
                </c:pt>
                <c:pt idx="28">
                  <c:v>311</c:v>
                </c:pt>
                <c:pt idx="29">
                  <c:v>291</c:v>
                </c:pt>
                <c:pt idx="30">
                  <c:v>268.5</c:v>
                </c:pt>
                <c:pt idx="31">
                  <c:v>258</c:v>
                </c:pt>
                <c:pt idx="32">
                  <c:v>249</c:v>
                </c:pt>
                <c:pt idx="33">
                  <c:v>238</c:v>
                </c:pt>
                <c:pt idx="34">
                  <c:v>228.5</c:v>
                </c:pt>
                <c:pt idx="35">
                  <c:v>216</c:v>
                </c:pt>
                <c:pt idx="36">
                  <c:v>209</c:v>
                </c:pt>
                <c:pt idx="37">
                  <c:v>200</c:v>
                </c:pt>
                <c:pt idx="38">
                  <c:v>195.9</c:v>
                </c:pt>
                <c:pt idx="39">
                  <c:v>183.1</c:v>
                </c:pt>
                <c:pt idx="40">
                  <c:v>180.8</c:v>
                </c:pt>
                <c:pt idx="41">
                  <c:v>178</c:v>
                </c:pt>
                <c:pt idx="42">
                  <c:v>173</c:v>
                </c:pt>
                <c:pt idx="43">
                  <c:v>160.80000000000001</c:v>
                </c:pt>
              </c:numCache>
            </c:numRef>
          </c:yVal>
        </c:ser>
        <c:axId val="137996160"/>
        <c:axId val="137997696"/>
      </c:scatterChart>
      <c:valAx>
        <c:axId val="137955200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92"/>
              <c:y val="0.874388176968079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994240"/>
        <c:crosses val="autoZero"/>
        <c:crossBetween val="midCat"/>
      </c:valAx>
      <c:valAx>
        <c:axId val="1379942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3.3147856517935252E-3"/>
              <c:y val="0.14554663510198493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955200"/>
        <c:crosses val="autoZero"/>
        <c:crossBetween val="midCat"/>
      </c:valAx>
      <c:valAx>
        <c:axId val="137996160"/>
        <c:scaling>
          <c:orientation val="minMax"/>
        </c:scaling>
        <c:delete val="1"/>
        <c:axPos val="b"/>
        <c:numFmt formatCode="General" sourceLinked="1"/>
        <c:tickLblPos val="none"/>
        <c:crossAx val="137997696"/>
        <c:crosses val="autoZero"/>
        <c:crossBetween val="midCat"/>
      </c:valAx>
      <c:valAx>
        <c:axId val="13799769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99616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577964421114028"/>
          <c:y val="0.94402329610759461"/>
          <c:w val="0.66832009332166831"/>
          <c:h val="4.211397594908480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3"/>
          <c:y val="0.16639477977161488"/>
          <c:w val="0.79134295227524976"/>
          <c:h val="0.6557911908646053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75</c:v>
                </c:pt>
                <c:pt idx="1">
                  <c:v>84</c:v>
                </c:pt>
                <c:pt idx="2">
                  <c:v>85</c:v>
                </c:pt>
                <c:pt idx="3">
                  <c:v>85</c:v>
                </c:pt>
                <c:pt idx="4">
                  <c:v>88</c:v>
                </c:pt>
                <c:pt idx="5">
                  <c:v>91</c:v>
                </c:pt>
                <c:pt idx="6">
                  <c:v>89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83</c:v>
                </c:pt>
                <c:pt idx="1">
                  <c:v>83</c:v>
                </c:pt>
                <c:pt idx="2">
                  <c:v>82</c:v>
                </c:pt>
                <c:pt idx="3">
                  <c:v>82</c:v>
                </c:pt>
                <c:pt idx="4">
                  <c:v>83</c:v>
                </c:pt>
                <c:pt idx="5">
                  <c:v>83</c:v>
                </c:pt>
                <c:pt idx="6">
                  <c:v>82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9.8000000000000007</c:v>
                </c:pt>
                <c:pt idx="1">
                  <c:v>19</c:v>
                </c:pt>
                <c:pt idx="2">
                  <c:v>41</c:v>
                </c:pt>
                <c:pt idx="3">
                  <c:v>50</c:v>
                </c:pt>
                <c:pt idx="4">
                  <c:v>58</c:v>
                </c:pt>
                <c:pt idx="5">
                  <c:v>78</c:v>
                </c:pt>
                <c:pt idx="6">
                  <c:v>90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82</c:v>
                </c:pt>
                <c:pt idx="1">
                  <c:v>108</c:v>
                </c:pt>
                <c:pt idx="2">
                  <c:v>121</c:v>
                </c:pt>
                <c:pt idx="3">
                  <c:v>100</c:v>
                </c:pt>
                <c:pt idx="4">
                  <c:v>95</c:v>
                </c:pt>
                <c:pt idx="5">
                  <c:v>92</c:v>
                </c:pt>
                <c:pt idx="6">
                  <c:v>86</c:v>
                </c:pt>
              </c:numCache>
            </c:numRef>
          </c:yVal>
        </c:ser>
        <c:axId val="137499008"/>
        <c:axId val="13750092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7.9650000000000007</c:v>
                </c:pt>
                <c:pt idx="1">
                  <c:v>7.9650000000000007</c:v>
                </c:pt>
                <c:pt idx="2">
                  <c:v>9.7349999999999994</c:v>
                </c:pt>
                <c:pt idx="3">
                  <c:v>7.9650000000000007</c:v>
                </c:pt>
                <c:pt idx="4">
                  <c:v>7.08</c:v>
                </c:pt>
                <c:pt idx="5">
                  <c:v>5.3100000000000005</c:v>
                </c:pt>
                <c:pt idx="6">
                  <c:v>4.4250000000000007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1.5165651180502668</c:v>
                </c:pt>
                <c:pt idx="1">
                  <c:v>3.0331302361005337</c:v>
                </c:pt>
                <c:pt idx="2">
                  <c:v>5.5607387661843104</c:v>
                </c:pt>
                <c:pt idx="3">
                  <c:v>6.0662604722010673</c:v>
                </c:pt>
                <c:pt idx="4">
                  <c:v>6.7402894135567406</c:v>
                </c:pt>
                <c:pt idx="5">
                  <c:v>6.0662604722010673</c:v>
                </c:pt>
                <c:pt idx="6">
                  <c:v>5.8977532368621484</c:v>
                </c:pt>
              </c:numCache>
            </c:numRef>
          </c:yVal>
        </c:ser>
        <c:axId val="137512448"/>
        <c:axId val="137510912"/>
      </c:scatterChart>
      <c:valAx>
        <c:axId val="13749900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03"/>
              <c:y val="0.874388176968080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500928"/>
        <c:crosses val="autoZero"/>
        <c:crossBetween val="midCat"/>
      </c:valAx>
      <c:valAx>
        <c:axId val="1375009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499008"/>
        <c:crosses val="autoZero"/>
        <c:crossBetween val="midCat"/>
      </c:valAx>
      <c:valAx>
        <c:axId val="137510912"/>
        <c:scaling>
          <c:orientation val="minMax"/>
        </c:scaling>
        <c:axPos val="r"/>
        <c:numFmt formatCode="0.0" sourceLinked="0"/>
        <c:tickLblPos val="nextTo"/>
        <c:crossAx val="137512448"/>
        <c:crosses val="max"/>
        <c:crossBetween val="midCat"/>
      </c:valAx>
      <c:valAx>
        <c:axId val="137512448"/>
        <c:scaling>
          <c:orientation val="minMax"/>
        </c:scaling>
        <c:delete val="1"/>
        <c:axPos val="b"/>
        <c:numFmt formatCode="General" sourceLinked="1"/>
        <c:tickLblPos val="none"/>
        <c:crossAx val="13751091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75</c:v>
                </c:pt>
                <c:pt idx="1">
                  <c:v>84</c:v>
                </c:pt>
                <c:pt idx="2">
                  <c:v>85</c:v>
                </c:pt>
                <c:pt idx="3">
                  <c:v>85</c:v>
                </c:pt>
                <c:pt idx="4">
                  <c:v>88</c:v>
                </c:pt>
                <c:pt idx="5">
                  <c:v>91</c:v>
                </c:pt>
                <c:pt idx="6">
                  <c:v>89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83</c:v>
                </c:pt>
                <c:pt idx="1">
                  <c:v>83</c:v>
                </c:pt>
                <c:pt idx="2">
                  <c:v>82</c:v>
                </c:pt>
                <c:pt idx="3">
                  <c:v>82</c:v>
                </c:pt>
                <c:pt idx="4">
                  <c:v>83</c:v>
                </c:pt>
                <c:pt idx="5">
                  <c:v>83</c:v>
                </c:pt>
                <c:pt idx="6">
                  <c:v>82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9.8000000000000007</c:v>
                </c:pt>
                <c:pt idx="1">
                  <c:v>19</c:v>
                </c:pt>
                <c:pt idx="2">
                  <c:v>41</c:v>
                </c:pt>
                <c:pt idx="3">
                  <c:v>50</c:v>
                </c:pt>
                <c:pt idx="4">
                  <c:v>58</c:v>
                </c:pt>
                <c:pt idx="5">
                  <c:v>78</c:v>
                </c:pt>
                <c:pt idx="6">
                  <c:v>90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82</c:v>
                </c:pt>
                <c:pt idx="1">
                  <c:v>108</c:v>
                </c:pt>
                <c:pt idx="2">
                  <c:v>121</c:v>
                </c:pt>
                <c:pt idx="3">
                  <c:v>100</c:v>
                </c:pt>
                <c:pt idx="4">
                  <c:v>95</c:v>
                </c:pt>
                <c:pt idx="5">
                  <c:v>92</c:v>
                </c:pt>
                <c:pt idx="6">
                  <c:v>86</c:v>
                </c:pt>
              </c:numCache>
            </c:numRef>
          </c:yVal>
        </c:ser>
        <c:axId val="138840320"/>
        <c:axId val="13884659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10.8</c:v>
                </c:pt>
                <c:pt idx="1">
                  <c:v>10.8</c:v>
                </c:pt>
                <c:pt idx="2">
                  <c:v>13.2</c:v>
                </c:pt>
                <c:pt idx="3">
                  <c:v>10.8</c:v>
                </c:pt>
                <c:pt idx="4">
                  <c:v>9.6</c:v>
                </c:pt>
                <c:pt idx="5">
                  <c:v>7.2</c:v>
                </c:pt>
                <c:pt idx="6">
                  <c:v>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1.1360050489113285</c:v>
                </c:pt>
                <c:pt idx="1">
                  <c:v>2.2720100978226569</c:v>
                </c:pt>
                <c:pt idx="2">
                  <c:v>4.1653518460082042</c:v>
                </c:pt>
                <c:pt idx="3">
                  <c:v>4.5440201956453139</c:v>
                </c:pt>
                <c:pt idx="4">
                  <c:v>5.0489113284947935</c:v>
                </c:pt>
                <c:pt idx="5">
                  <c:v>4.5440201956453139</c:v>
                </c:pt>
                <c:pt idx="6">
                  <c:v>4.417797412432944</c:v>
                </c:pt>
              </c:numCache>
            </c:numRef>
          </c:yVal>
        </c:ser>
        <c:axId val="138849664"/>
        <c:axId val="138848128"/>
      </c:scatterChart>
      <c:valAx>
        <c:axId val="13884032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846592"/>
        <c:crosses val="autoZero"/>
        <c:crossBetween val="midCat"/>
      </c:valAx>
      <c:valAx>
        <c:axId val="1388465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840320"/>
        <c:crosses val="autoZero"/>
        <c:crossBetween val="midCat"/>
      </c:valAx>
      <c:valAx>
        <c:axId val="138848128"/>
        <c:scaling>
          <c:orientation val="minMax"/>
        </c:scaling>
        <c:axPos val="r"/>
        <c:numFmt formatCode="0.0" sourceLinked="0"/>
        <c:tickLblPos val="nextTo"/>
        <c:crossAx val="138849664"/>
        <c:crosses val="max"/>
        <c:crossBetween val="midCat"/>
      </c:valAx>
      <c:valAx>
        <c:axId val="138849664"/>
        <c:scaling>
          <c:orientation val="minMax"/>
        </c:scaling>
        <c:delete val="1"/>
        <c:axPos val="b"/>
        <c:numFmt formatCode="General" sourceLinked="1"/>
        <c:tickLblPos val="none"/>
        <c:crossAx val="13884812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74</c:v>
                </c:pt>
                <c:pt idx="1">
                  <c:v>77</c:v>
                </c:pt>
                <c:pt idx="2">
                  <c:v>80</c:v>
                </c:pt>
                <c:pt idx="3">
                  <c:v>84</c:v>
                </c:pt>
                <c:pt idx="4">
                  <c:v>81</c:v>
                </c:pt>
                <c:pt idx="5">
                  <c:v>83</c:v>
                </c:pt>
                <c:pt idx="6">
                  <c:v>94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83</c:v>
                </c:pt>
                <c:pt idx="1">
                  <c:v>83</c:v>
                </c:pt>
                <c:pt idx="2">
                  <c:v>83</c:v>
                </c:pt>
                <c:pt idx="3">
                  <c:v>83</c:v>
                </c:pt>
                <c:pt idx="4">
                  <c:v>83</c:v>
                </c:pt>
                <c:pt idx="5">
                  <c:v>83</c:v>
                </c:pt>
                <c:pt idx="6">
                  <c:v>83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13.6</c:v>
                </c:pt>
                <c:pt idx="1">
                  <c:v>15.3</c:v>
                </c:pt>
                <c:pt idx="2">
                  <c:v>36.700000000000003</c:v>
                </c:pt>
                <c:pt idx="3">
                  <c:v>30</c:v>
                </c:pt>
                <c:pt idx="4">
                  <c:v>47</c:v>
                </c:pt>
                <c:pt idx="5">
                  <c:v>55</c:v>
                </c:pt>
                <c:pt idx="6">
                  <c:v>86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77.599999999999994</c:v>
                </c:pt>
                <c:pt idx="1">
                  <c:v>56</c:v>
                </c:pt>
                <c:pt idx="2">
                  <c:v>81</c:v>
                </c:pt>
                <c:pt idx="3">
                  <c:v>58</c:v>
                </c:pt>
                <c:pt idx="4">
                  <c:v>62</c:v>
                </c:pt>
                <c:pt idx="5">
                  <c:v>64</c:v>
                </c:pt>
                <c:pt idx="6">
                  <c:v>78</c:v>
                </c:pt>
              </c:numCache>
            </c:numRef>
          </c:yVal>
        </c:ser>
        <c:axId val="139092352"/>
        <c:axId val="13909427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7.08</c:v>
                </c:pt>
                <c:pt idx="1">
                  <c:v>7.08</c:v>
                </c:pt>
                <c:pt idx="2">
                  <c:v>7.08</c:v>
                </c:pt>
                <c:pt idx="3">
                  <c:v>5.3100000000000005</c:v>
                </c:pt>
                <c:pt idx="4">
                  <c:v>5.3100000000000005</c:v>
                </c:pt>
                <c:pt idx="5">
                  <c:v>5.3100000000000005</c:v>
                </c:pt>
                <c:pt idx="6">
                  <c:v>7.08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1.3480578827113481</c:v>
                </c:pt>
                <c:pt idx="1">
                  <c:v>2.6961157654226962</c:v>
                </c:pt>
                <c:pt idx="2">
                  <c:v>4.044173648134044</c:v>
                </c:pt>
                <c:pt idx="3">
                  <c:v>4.0441736481340449</c:v>
                </c:pt>
                <c:pt idx="4">
                  <c:v>5.0552170601675561</c:v>
                </c:pt>
                <c:pt idx="5">
                  <c:v>6.0662604722010673</c:v>
                </c:pt>
                <c:pt idx="6">
                  <c:v>9.4364051789794363</c:v>
                </c:pt>
              </c:numCache>
            </c:numRef>
          </c:yVal>
        </c:ser>
        <c:axId val="139105792"/>
        <c:axId val="139104256"/>
      </c:scatterChart>
      <c:valAx>
        <c:axId val="13909235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094272"/>
        <c:crosses val="autoZero"/>
        <c:crossBetween val="midCat"/>
      </c:valAx>
      <c:valAx>
        <c:axId val="1390942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092352"/>
        <c:crosses val="autoZero"/>
        <c:crossBetween val="midCat"/>
      </c:valAx>
      <c:valAx>
        <c:axId val="139104256"/>
        <c:scaling>
          <c:orientation val="minMax"/>
        </c:scaling>
        <c:axPos val="r"/>
        <c:numFmt formatCode="0.0" sourceLinked="0"/>
        <c:tickLblPos val="nextTo"/>
        <c:crossAx val="139105792"/>
        <c:crosses val="max"/>
        <c:crossBetween val="midCat"/>
      </c:valAx>
      <c:valAx>
        <c:axId val="139105792"/>
        <c:scaling>
          <c:orientation val="minMax"/>
        </c:scaling>
        <c:delete val="1"/>
        <c:axPos val="b"/>
        <c:numFmt formatCode="General" sourceLinked="1"/>
        <c:tickLblPos val="none"/>
        <c:crossAx val="13910425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8"/>
          <c:y val="0.16639477977161488"/>
          <c:w val="0.79134295227524976"/>
          <c:h val="0.65579119086460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74</c:v>
                </c:pt>
                <c:pt idx="1">
                  <c:v>77</c:v>
                </c:pt>
                <c:pt idx="2">
                  <c:v>80</c:v>
                </c:pt>
                <c:pt idx="3">
                  <c:v>84</c:v>
                </c:pt>
                <c:pt idx="4">
                  <c:v>81</c:v>
                </c:pt>
                <c:pt idx="5">
                  <c:v>83</c:v>
                </c:pt>
                <c:pt idx="6">
                  <c:v>94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83</c:v>
                </c:pt>
                <c:pt idx="1">
                  <c:v>83</c:v>
                </c:pt>
                <c:pt idx="2">
                  <c:v>83</c:v>
                </c:pt>
                <c:pt idx="3">
                  <c:v>83</c:v>
                </c:pt>
                <c:pt idx="4">
                  <c:v>83</c:v>
                </c:pt>
                <c:pt idx="5">
                  <c:v>83</c:v>
                </c:pt>
                <c:pt idx="6">
                  <c:v>83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13.6</c:v>
                </c:pt>
                <c:pt idx="1">
                  <c:v>15.3</c:v>
                </c:pt>
                <c:pt idx="2">
                  <c:v>36.700000000000003</c:v>
                </c:pt>
                <c:pt idx="3">
                  <c:v>30</c:v>
                </c:pt>
                <c:pt idx="4">
                  <c:v>47</c:v>
                </c:pt>
                <c:pt idx="5">
                  <c:v>55</c:v>
                </c:pt>
                <c:pt idx="6">
                  <c:v>86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77.599999999999994</c:v>
                </c:pt>
                <c:pt idx="1">
                  <c:v>56</c:v>
                </c:pt>
                <c:pt idx="2">
                  <c:v>81</c:v>
                </c:pt>
                <c:pt idx="3">
                  <c:v>58</c:v>
                </c:pt>
                <c:pt idx="4">
                  <c:v>62</c:v>
                </c:pt>
                <c:pt idx="5">
                  <c:v>64</c:v>
                </c:pt>
                <c:pt idx="6">
                  <c:v>78</c:v>
                </c:pt>
              </c:numCache>
            </c:numRef>
          </c:yVal>
        </c:ser>
        <c:axId val="139303168"/>
        <c:axId val="13932172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9.6</c:v>
                </c:pt>
                <c:pt idx="1">
                  <c:v>9.6</c:v>
                </c:pt>
                <c:pt idx="2">
                  <c:v>9.6</c:v>
                </c:pt>
                <c:pt idx="3">
                  <c:v>7.2</c:v>
                </c:pt>
                <c:pt idx="4">
                  <c:v>7.2</c:v>
                </c:pt>
                <c:pt idx="5">
                  <c:v>7.2</c:v>
                </c:pt>
                <c:pt idx="6">
                  <c:v>9.6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1.0097822656989586</c:v>
                </c:pt>
                <c:pt idx="1">
                  <c:v>2.0195645313979171</c:v>
                </c:pt>
                <c:pt idx="2">
                  <c:v>3.0293467970968759</c:v>
                </c:pt>
                <c:pt idx="3">
                  <c:v>3.0293467970968759</c:v>
                </c:pt>
                <c:pt idx="4">
                  <c:v>3.7866834963710949</c:v>
                </c:pt>
                <c:pt idx="5">
                  <c:v>4.5440201956453139</c:v>
                </c:pt>
                <c:pt idx="6">
                  <c:v>7.0684758598927102</c:v>
                </c:pt>
              </c:numCache>
            </c:numRef>
          </c:yVal>
        </c:ser>
        <c:axId val="139324800"/>
        <c:axId val="139323264"/>
      </c:scatterChart>
      <c:valAx>
        <c:axId val="13930316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25"/>
              <c:y val="0.874388176968080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321728"/>
        <c:crosses val="autoZero"/>
        <c:crossBetween val="midCat"/>
      </c:valAx>
      <c:valAx>
        <c:axId val="1393217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303168"/>
        <c:crosses val="autoZero"/>
        <c:crossBetween val="midCat"/>
      </c:valAx>
      <c:valAx>
        <c:axId val="139323264"/>
        <c:scaling>
          <c:orientation val="minMax"/>
        </c:scaling>
        <c:axPos val="r"/>
        <c:numFmt formatCode="0.0" sourceLinked="0"/>
        <c:tickLblPos val="nextTo"/>
        <c:crossAx val="139324800"/>
        <c:crosses val="max"/>
        <c:crossBetween val="midCat"/>
      </c:valAx>
      <c:valAx>
        <c:axId val="139324800"/>
        <c:scaling>
          <c:orientation val="minMax"/>
        </c:scaling>
        <c:delete val="1"/>
        <c:axPos val="b"/>
        <c:numFmt formatCode="General" sourceLinked="1"/>
        <c:tickLblPos val="none"/>
        <c:crossAx val="13932326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8"/>
          <c:y val="0.16639477977161488"/>
          <c:w val="0.79134295227524976"/>
          <c:h val="0.65579119086460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75</c:v>
                </c:pt>
                <c:pt idx="1">
                  <c:v>78</c:v>
                </c:pt>
                <c:pt idx="2">
                  <c:v>68</c:v>
                </c:pt>
                <c:pt idx="3">
                  <c:v>68</c:v>
                </c:pt>
                <c:pt idx="4">
                  <c:v>65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86</c:v>
                </c:pt>
                <c:pt idx="1">
                  <c:v>86</c:v>
                </c:pt>
                <c:pt idx="2">
                  <c:v>87</c:v>
                </c:pt>
                <c:pt idx="3">
                  <c:v>91</c:v>
                </c:pt>
                <c:pt idx="4">
                  <c:v>91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9.1999999999999993</c:v>
                </c:pt>
                <c:pt idx="1">
                  <c:v>13.7</c:v>
                </c:pt>
                <c:pt idx="2">
                  <c:v>14.8</c:v>
                </c:pt>
                <c:pt idx="3">
                  <c:v>13</c:v>
                </c:pt>
                <c:pt idx="4">
                  <c:v>48.9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70</c:v>
                </c:pt>
                <c:pt idx="1">
                  <c:v>58</c:v>
                </c:pt>
                <c:pt idx="2">
                  <c:v>46</c:v>
                </c:pt>
                <c:pt idx="3">
                  <c:v>35</c:v>
                </c:pt>
                <c:pt idx="4">
                  <c:v>32</c:v>
                </c:pt>
              </c:numCache>
            </c:numRef>
          </c:yVal>
        </c:ser>
        <c:axId val="139231616"/>
        <c:axId val="13923353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5.3100000000000005</c:v>
                </c:pt>
                <c:pt idx="1">
                  <c:v>4.4250000000000007</c:v>
                </c:pt>
                <c:pt idx="2">
                  <c:v>2.6550000000000002</c:v>
                </c:pt>
                <c:pt idx="3">
                  <c:v>1.77</c:v>
                </c:pt>
                <c:pt idx="4">
                  <c:v>1.77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1.0110434120335112</c:v>
                </c:pt>
                <c:pt idx="1">
                  <c:v>1.6850723533891854</c:v>
                </c:pt>
                <c:pt idx="2">
                  <c:v>1.5165651180502668</c:v>
                </c:pt>
                <c:pt idx="3">
                  <c:v>1.3480578827113481</c:v>
                </c:pt>
                <c:pt idx="4">
                  <c:v>1.6850723533891852</c:v>
                </c:pt>
              </c:numCache>
            </c:numRef>
          </c:yVal>
        </c:ser>
        <c:axId val="139240960"/>
        <c:axId val="139239424"/>
      </c:scatterChart>
      <c:valAx>
        <c:axId val="139231616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25"/>
              <c:y val="0.874388176968080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233536"/>
        <c:crosses val="autoZero"/>
        <c:crossBetween val="midCat"/>
      </c:valAx>
      <c:valAx>
        <c:axId val="1392335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231616"/>
        <c:crosses val="autoZero"/>
        <c:crossBetween val="midCat"/>
      </c:valAx>
      <c:valAx>
        <c:axId val="139239424"/>
        <c:scaling>
          <c:orientation val="minMax"/>
        </c:scaling>
        <c:axPos val="r"/>
        <c:numFmt formatCode="0.0" sourceLinked="0"/>
        <c:tickLblPos val="nextTo"/>
        <c:crossAx val="139240960"/>
        <c:crosses val="max"/>
        <c:crossBetween val="midCat"/>
      </c:valAx>
      <c:valAx>
        <c:axId val="139240960"/>
        <c:scaling>
          <c:orientation val="minMax"/>
        </c:scaling>
        <c:delete val="1"/>
        <c:axPos val="b"/>
        <c:numFmt formatCode="General" sourceLinked="1"/>
        <c:tickLblPos val="none"/>
        <c:crossAx val="13923942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"/>
          <c:y val="0.16639477977161488"/>
          <c:w val="0.79134295227524976"/>
          <c:h val="0.655791190864605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75</c:v>
                </c:pt>
                <c:pt idx="1">
                  <c:v>78</c:v>
                </c:pt>
                <c:pt idx="2">
                  <c:v>68</c:v>
                </c:pt>
                <c:pt idx="3">
                  <c:v>68</c:v>
                </c:pt>
                <c:pt idx="4">
                  <c:v>65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86</c:v>
                </c:pt>
                <c:pt idx="1">
                  <c:v>86</c:v>
                </c:pt>
                <c:pt idx="2">
                  <c:v>87</c:v>
                </c:pt>
                <c:pt idx="3">
                  <c:v>91</c:v>
                </c:pt>
                <c:pt idx="4">
                  <c:v>91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9.1999999999999993</c:v>
                </c:pt>
                <c:pt idx="1">
                  <c:v>13.7</c:v>
                </c:pt>
                <c:pt idx="2">
                  <c:v>14.8</c:v>
                </c:pt>
                <c:pt idx="3">
                  <c:v>13</c:v>
                </c:pt>
                <c:pt idx="4">
                  <c:v>48.9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70</c:v>
                </c:pt>
                <c:pt idx="1">
                  <c:v>58</c:v>
                </c:pt>
                <c:pt idx="2">
                  <c:v>46</c:v>
                </c:pt>
                <c:pt idx="3">
                  <c:v>35</c:v>
                </c:pt>
                <c:pt idx="4">
                  <c:v>32</c:v>
                </c:pt>
              </c:numCache>
            </c:numRef>
          </c:yVal>
        </c:ser>
        <c:axId val="139524352"/>
        <c:axId val="13874419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7.2</c:v>
                </c:pt>
                <c:pt idx="1">
                  <c:v>6</c:v>
                </c:pt>
                <c:pt idx="2">
                  <c:v>3.6</c:v>
                </c:pt>
                <c:pt idx="3">
                  <c:v>2.4</c:v>
                </c:pt>
                <c:pt idx="4">
                  <c:v>2.4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0.75733669927421898</c:v>
                </c:pt>
                <c:pt idx="1">
                  <c:v>1.2622278321236984</c:v>
                </c:pt>
                <c:pt idx="2">
                  <c:v>1.1360050489113285</c:v>
                </c:pt>
                <c:pt idx="3">
                  <c:v>1.0097822656989586</c:v>
                </c:pt>
                <c:pt idx="4">
                  <c:v>1.2622278321236984</c:v>
                </c:pt>
              </c:numCache>
            </c:numRef>
          </c:yVal>
        </c:ser>
        <c:axId val="138747264"/>
        <c:axId val="138745728"/>
      </c:scatterChart>
      <c:valAx>
        <c:axId val="139524352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36"/>
              <c:y val="0.874388176968080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744192"/>
        <c:crosses val="autoZero"/>
        <c:crossBetween val="midCat"/>
      </c:valAx>
      <c:valAx>
        <c:axId val="1387441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524352"/>
        <c:crosses val="autoZero"/>
        <c:crossBetween val="midCat"/>
      </c:valAx>
      <c:valAx>
        <c:axId val="138745728"/>
        <c:scaling>
          <c:orientation val="minMax"/>
        </c:scaling>
        <c:axPos val="r"/>
        <c:numFmt formatCode="0.0" sourceLinked="0"/>
        <c:tickLblPos val="nextTo"/>
        <c:crossAx val="138747264"/>
        <c:crosses val="max"/>
        <c:crossBetween val="midCat"/>
      </c:valAx>
      <c:valAx>
        <c:axId val="138747264"/>
        <c:scaling>
          <c:orientation val="minMax"/>
        </c:scaling>
        <c:delete val="1"/>
        <c:axPos val="b"/>
        <c:numFmt formatCode="General" sourceLinked="1"/>
        <c:tickLblPos val="none"/>
        <c:crossAx val="13874572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8575" y="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0.27778</cdr:x>
      <cdr:y>0</cdr:y>
    </cdr:from>
    <cdr:to>
      <cdr:x>0.84889</cdr:x>
      <cdr:y>0.18301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381240" y="0"/>
          <a:ext cx="4895841" cy="106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96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0.06444</cdr:x>
      <cdr:y>0.01961</cdr:y>
    </cdr:from>
    <cdr:to>
      <cdr:x>0.28666</cdr:x>
      <cdr:y>0.13235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52450" y="114300"/>
          <a:ext cx="1904980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</cdr:x>
      <cdr:y>0</cdr:y>
    </cdr:from>
    <cdr:to>
      <cdr:x>0.79445</cdr:x>
      <cdr:y>0.18628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0290" y="-28575"/>
          <a:ext cx="4410123" cy="108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96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0.06333</cdr:x>
      <cdr:y>0.02288</cdr:y>
    </cdr:from>
    <cdr:to>
      <cdr:x>0.28555</cdr:x>
      <cdr:y>0.13562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42925" y="133350"/>
          <a:ext cx="1904980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0.27778</cdr:x>
      <cdr:y>0</cdr:y>
    </cdr:from>
    <cdr:to>
      <cdr:x>0.82667</cdr:x>
      <cdr:y>0.19771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381240" y="-28575"/>
          <a:ext cx="4705360" cy="1152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 96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0.02124</cdr:y>
    </cdr:from>
    <cdr:to>
      <cdr:x>0.27778</cdr:x>
      <cdr:y>0.13398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6250" y="123825"/>
          <a:ext cx="1904980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0.28</cdr:x>
      <cdr:y>0</cdr:y>
    </cdr:from>
    <cdr:to>
      <cdr:x>0.79445</cdr:x>
      <cdr:y>0.2451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0290" y="-28575"/>
          <a:ext cx="4410123" cy="14287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AC-35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96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0.05889</cdr:x>
      <cdr:y>0.02778</cdr:y>
    </cdr:from>
    <cdr:to>
      <cdr:x>0.28111</cdr:x>
      <cdr:y>0.14052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04825" y="161925"/>
          <a:ext cx="1904980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AC-12 Imperial Peak Graph</a:t>
          </a:r>
        </a:p>
        <a:p xmlns:a="http://schemas.openxmlformats.org/drawingml/2006/main">
          <a:pPr algn="ctr"/>
          <a:r>
            <a:rPr lang="en-US" sz="2000" b="1" baseline="0"/>
            <a:t>96 Volts/650 Amps</a:t>
          </a:r>
        </a:p>
      </cdr:txBody>
    </cdr:sp>
  </cdr:relSizeAnchor>
  <cdr:relSizeAnchor xmlns:cdr="http://schemas.openxmlformats.org/drawingml/2006/chartDrawing">
    <cdr:from>
      <cdr:x>0.94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105775" y="1581150"/>
          <a:ext cx="514350" cy="2247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96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0.28111</cdr:x>
      <cdr:y>0</cdr:y>
    </cdr:from>
    <cdr:to>
      <cdr:x>0.84333</cdr:x>
      <cdr:y>0.19608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15" y="-28575"/>
          <a:ext cx="4819631" cy="11430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96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0.01634</cdr:y>
    </cdr:from>
    <cdr:to>
      <cdr:x>0.27778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6250" y="95250"/>
          <a:ext cx="1904980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0.28333</cdr:x>
      <cdr:y>0</cdr:y>
    </cdr:from>
    <cdr:to>
      <cdr:x>0.79778</cdr:x>
      <cdr:y>0.19771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28865" y="-28575"/>
          <a:ext cx="4410123" cy="1152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96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63" y="140017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0.06444</cdr:x>
      <cdr:y>0.01961</cdr:y>
    </cdr:from>
    <cdr:to>
      <cdr:x>0.28666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52450" y="114300"/>
          <a:ext cx="1904980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-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22"/>
  <sheetViews>
    <sheetView workbookViewId="0">
      <pane ySplit="2" topLeftCell="A6" activePane="bottomLeft" state="frozen"/>
      <selection pane="bottomLeft" activeCell="C40" sqref="C40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92.1875</v>
      </c>
      <c r="B3">
        <v>176.2</v>
      </c>
      <c r="C3">
        <v>649.9</v>
      </c>
      <c r="D3">
        <v>61</v>
      </c>
      <c r="E3">
        <v>136.4</v>
      </c>
      <c r="F3" s="8">
        <f t="shared" ref="F3:F241" si="0">(D3*E3)/9507</f>
        <v>0.87518670453350156</v>
      </c>
      <c r="G3" s="7">
        <f t="shared" ref="G3:G241" si="1">SUM(E3*0.7375)</f>
        <v>100.59500000000001</v>
      </c>
      <c r="H3" s="7">
        <f t="shared" ref="H3:H241" si="2">SUM(D3*G3)/5252</f>
        <v>1.1683730007616149</v>
      </c>
      <c r="I3" s="9"/>
      <c r="J3" s="5"/>
      <c r="L3" s="4"/>
      <c r="M3" s="4"/>
      <c r="N3" s="4"/>
    </row>
    <row r="4" spans="1:14" s="3" customFormat="1" ht="12.75" customHeight="1">
      <c r="A4">
        <v>92.34375</v>
      </c>
      <c r="B4">
        <v>175.4</v>
      </c>
      <c r="C4">
        <v>647</v>
      </c>
      <c r="D4">
        <v>66</v>
      </c>
      <c r="E4">
        <v>136.4</v>
      </c>
      <c r="F4" s="8">
        <f t="shared" ref="F4:F59" si="3">(D4*E4)/9507</f>
        <v>0.9469233196591984</v>
      </c>
      <c r="G4" s="7">
        <f t="shared" ref="G4:G59" si="4">SUM(E4*0.7375)</f>
        <v>100.59500000000001</v>
      </c>
      <c r="H4" s="7">
        <f t="shared" ref="H4:H59" si="5">SUM(D4*G4)/5252</f>
        <v>1.2641412795125668</v>
      </c>
      <c r="I4" s="9"/>
      <c r="J4" s="5"/>
      <c r="L4" s="4"/>
      <c r="M4" s="4"/>
      <c r="N4" s="4"/>
    </row>
    <row r="5" spans="1:14" s="3" customFormat="1" ht="12.75" customHeight="1">
      <c r="A5">
        <v>91.890625</v>
      </c>
      <c r="B5">
        <v>176.1</v>
      </c>
      <c r="C5">
        <v>646.20000000000005</v>
      </c>
      <c r="D5">
        <v>225</v>
      </c>
      <c r="E5">
        <v>135.19999999999999</v>
      </c>
      <c r="F5" s="8">
        <f t="shared" si="3"/>
        <v>3.1997475544335749</v>
      </c>
      <c r="G5" s="7">
        <f t="shared" si="4"/>
        <v>99.71</v>
      </c>
      <c r="H5" s="7">
        <f t="shared" si="5"/>
        <v>4.2716584158415838</v>
      </c>
      <c r="I5" s="9"/>
      <c r="J5" s="5"/>
      <c r="L5" s="4"/>
      <c r="M5" s="4"/>
      <c r="N5" s="4"/>
    </row>
    <row r="6" spans="1:14" s="3" customFormat="1" ht="12.75" customHeight="1">
      <c r="A6">
        <v>91.296875</v>
      </c>
      <c r="B6">
        <v>198.4</v>
      </c>
      <c r="C6">
        <v>647.9</v>
      </c>
      <c r="D6">
        <v>385</v>
      </c>
      <c r="E6">
        <v>134</v>
      </c>
      <c r="F6" s="8">
        <f t="shared" si="3"/>
        <v>5.4265278216051334</v>
      </c>
      <c r="G6" s="7">
        <f t="shared" si="4"/>
        <v>98.825000000000003</v>
      </c>
      <c r="H6" s="7">
        <f t="shared" si="5"/>
        <v>7.2444068926123384</v>
      </c>
      <c r="I6" s="9"/>
      <c r="J6" s="5"/>
      <c r="L6" s="4"/>
      <c r="M6" s="4"/>
      <c r="N6" s="4"/>
    </row>
    <row r="7" spans="1:14" s="3" customFormat="1" ht="12.75" customHeight="1">
      <c r="A7">
        <v>90.984375</v>
      </c>
      <c r="B7">
        <v>226.1</v>
      </c>
      <c r="C7">
        <v>648.70000000000005</v>
      </c>
      <c r="D7">
        <v>546</v>
      </c>
      <c r="E7">
        <v>132.80000000000001</v>
      </c>
      <c r="F7" s="8">
        <f t="shared" si="3"/>
        <v>7.6268854528242347</v>
      </c>
      <c r="G7" s="7">
        <f t="shared" si="4"/>
        <v>97.940000000000012</v>
      </c>
      <c r="H7" s="7">
        <f t="shared" si="5"/>
        <v>10.181881188118814</v>
      </c>
      <c r="I7" s="9"/>
      <c r="J7" s="5"/>
      <c r="L7" s="4"/>
      <c r="M7" s="4"/>
      <c r="N7" s="4"/>
    </row>
    <row r="8" spans="1:14" s="3" customFormat="1" ht="12.75" customHeight="1">
      <c r="A8">
        <v>90.390625</v>
      </c>
      <c r="B8">
        <v>253</v>
      </c>
      <c r="C8">
        <v>647.20000000000005</v>
      </c>
      <c r="D8">
        <v>704</v>
      </c>
      <c r="E8">
        <v>131.6</v>
      </c>
      <c r="F8" s="8">
        <f t="shared" si="3"/>
        <v>9.7450720521720839</v>
      </c>
      <c r="G8" s="7">
        <f t="shared" si="4"/>
        <v>97.055000000000007</v>
      </c>
      <c r="H8" s="7">
        <f t="shared" si="5"/>
        <v>13.00965727341965</v>
      </c>
      <c r="I8" s="9"/>
      <c r="J8" s="5"/>
      <c r="L8" s="4"/>
      <c r="M8" s="4"/>
      <c r="N8" s="4"/>
    </row>
    <row r="9" spans="1:14" s="3" customFormat="1" ht="12.75" customHeight="1">
      <c r="A9">
        <v>90.09375</v>
      </c>
      <c r="B9">
        <v>278.7</v>
      </c>
      <c r="C9">
        <v>646.4</v>
      </c>
      <c r="D9">
        <v>866</v>
      </c>
      <c r="E9">
        <v>130.4</v>
      </c>
      <c r="F9" s="8">
        <f t="shared" si="3"/>
        <v>11.878237088461136</v>
      </c>
      <c r="G9" s="7">
        <f t="shared" si="4"/>
        <v>96.170000000000016</v>
      </c>
      <c r="H9" s="7">
        <f t="shared" si="5"/>
        <v>15.857429550647375</v>
      </c>
      <c r="I9" s="9"/>
      <c r="J9" s="5"/>
      <c r="L9" s="4"/>
      <c r="M9" s="4"/>
      <c r="N9" s="4"/>
    </row>
    <row r="10" spans="1:14" s="3" customFormat="1" ht="12.75" customHeight="1">
      <c r="A10">
        <v>89.9375</v>
      </c>
      <c r="B10">
        <v>305.89999999999998</v>
      </c>
      <c r="C10">
        <v>651.4</v>
      </c>
      <c r="D10">
        <v>1022</v>
      </c>
      <c r="E10">
        <v>129.19999999999999</v>
      </c>
      <c r="F10" s="8">
        <f t="shared" si="3"/>
        <v>13.888966025034184</v>
      </c>
      <c r="G10" s="7">
        <f t="shared" si="4"/>
        <v>95.284999999999997</v>
      </c>
      <c r="H10" s="7">
        <f t="shared" si="5"/>
        <v>18.541749809596343</v>
      </c>
      <c r="I10" s="9"/>
      <c r="J10" s="5"/>
      <c r="L10" s="4"/>
      <c r="M10" s="4"/>
      <c r="N10" s="4"/>
    </row>
    <row r="11" spans="1:14" s="3" customFormat="1" ht="12.75" customHeight="1">
      <c r="A11">
        <v>88.890625</v>
      </c>
      <c r="B11">
        <v>333.5</v>
      </c>
      <c r="C11">
        <v>646.70000000000005</v>
      </c>
      <c r="D11">
        <v>1184</v>
      </c>
      <c r="E11">
        <v>129.19999999999999</v>
      </c>
      <c r="F11" s="8">
        <f t="shared" si="3"/>
        <v>16.090543809824339</v>
      </c>
      <c r="G11" s="7">
        <f t="shared" si="4"/>
        <v>95.284999999999997</v>
      </c>
      <c r="H11" s="7">
        <f t="shared" si="5"/>
        <v>21.48085300837776</v>
      </c>
      <c r="I11" s="9"/>
      <c r="J11" s="5"/>
      <c r="L11" s="4"/>
      <c r="M11" s="4"/>
      <c r="N11" s="4"/>
    </row>
    <row r="12" spans="1:14" s="3" customFormat="1" ht="12.75" customHeight="1">
      <c r="A12">
        <v>88.890625</v>
      </c>
      <c r="B12">
        <v>358.9</v>
      </c>
      <c r="C12">
        <v>648.4</v>
      </c>
      <c r="D12">
        <v>1342</v>
      </c>
      <c r="E12">
        <v>128</v>
      </c>
      <c r="F12" s="8">
        <f t="shared" si="3"/>
        <v>18.068370674240033</v>
      </c>
      <c r="G12" s="7">
        <f t="shared" si="4"/>
        <v>94.4</v>
      </c>
      <c r="H12" s="7">
        <f t="shared" si="5"/>
        <v>24.121249047981721</v>
      </c>
      <c r="I12" s="9"/>
      <c r="J12" s="5"/>
      <c r="L12" s="4"/>
      <c r="M12" s="4"/>
      <c r="N12" s="4"/>
    </row>
    <row r="13" spans="1:14" s="3" customFormat="1" ht="12.75" customHeight="1">
      <c r="A13">
        <v>88.296875</v>
      </c>
      <c r="B13">
        <v>386.3</v>
      </c>
      <c r="C13">
        <v>642.1</v>
      </c>
      <c r="D13">
        <v>1504</v>
      </c>
      <c r="E13">
        <v>126.8</v>
      </c>
      <c r="F13" s="8">
        <f t="shared" si="3"/>
        <v>20.059661302198379</v>
      </c>
      <c r="G13" s="7">
        <f t="shared" si="4"/>
        <v>93.515000000000001</v>
      </c>
      <c r="H13" s="7">
        <f t="shared" si="5"/>
        <v>26.7796191926885</v>
      </c>
      <c r="I13" s="9"/>
      <c r="J13" s="5"/>
      <c r="L13" s="4"/>
      <c r="M13" s="4"/>
      <c r="N13" s="4"/>
    </row>
    <row r="14" spans="1:14" s="3" customFormat="1" ht="12.75" customHeight="1">
      <c r="A14">
        <v>87.546875</v>
      </c>
      <c r="B14">
        <v>415.2</v>
      </c>
      <c r="C14">
        <v>654.4</v>
      </c>
      <c r="D14">
        <v>1663</v>
      </c>
      <c r="E14">
        <v>126.8</v>
      </c>
      <c r="F14" s="8">
        <f t="shared" si="3"/>
        <v>22.180330282949406</v>
      </c>
      <c r="G14" s="7">
        <f t="shared" si="4"/>
        <v>93.515000000000001</v>
      </c>
      <c r="H14" s="7">
        <f t="shared" si="5"/>
        <v>29.610709253617671</v>
      </c>
      <c r="I14" s="9"/>
      <c r="J14" s="5"/>
      <c r="L14" s="4"/>
      <c r="M14" s="4"/>
      <c r="N14" s="4"/>
    </row>
    <row r="15" spans="1:14" s="3" customFormat="1" ht="12.75" customHeight="1">
      <c r="A15">
        <v>86.796875</v>
      </c>
      <c r="B15">
        <v>443.8</v>
      </c>
      <c r="C15">
        <v>651.5</v>
      </c>
      <c r="D15">
        <v>1820</v>
      </c>
      <c r="E15">
        <v>125.6</v>
      </c>
      <c r="F15" s="8">
        <f t="shared" si="3"/>
        <v>24.044598716735038</v>
      </c>
      <c r="G15" s="7">
        <f t="shared" si="4"/>
        <v>92.63</v>
      </c>
      <c r="H15" s="7">
        <f t="shared" si="5"/>
        <v>32.099504950495053</v>
      </c>
      <c r="I15" s="9"/>
      <c r="J15" s="5"/>
      <c r="L15" s="4"/>
      <c r="M15" s="4"/>
      <c r="N15" s="4"/>
    </row>
    <row r="16" spans="1:14" s="3" customFormat="1" ht="12.75" customHeight="1">
      <c r="A16">
        <v>86.640625</v>
      </c>
      <c r="B16">
        <v>470.2</v>
      </c>
      <c r="C16">
        <v>651.4</v>
      </c>
      <c r="D16">
        <v>1984</v>
      </c>
      <c r="E16">
        <v>125.6</v>
      </c>
      <c r="F16" s="8">
        <f t="shared" si="3"/>
        <v>26.211254864836437</v>
      </c>
      <c r="G16" s="7">
        <f t="shared" si="4"/>
        <v>92.63</v>
      </c>
      <c r="H16" s="7">
        <f t="shared" si="5"/>
        <v>34.991987814166031</v>
      </c>
      <c r="I16" s="9"/>
      <c r="J16" s="5"/>
      <c r="L16" s="4"/>
      <c r="M16" s="4"/>
      <c r="N16" s="4"/>
    </row>
    <row r="17" spans="1:14" s="3" customFormat="1" ht="12.75" customHeight="1">
      <c r="A17">
        <v>85.75</v>
      </c>
      <c r="B17">
        <v>498.3</v>
      </c>
      <c r="C17">
        <v>651.4</v>
      </c>
      <c r="D17">
        <v>2144</v>
      </c>
      <c r="E17">
        <v>124.4</v>
      </c>
      <c r="F17" s="8">
        <f t="shared" si="3"/>
        <v>28.054444093825605</v>
      </c>
      <c r="G17" s="7">
        <f t="shared" si="4"/>
        <v>91.745000000000005</v>
      </c>
      <c r="H17" s="7">
        <f t="shared" si="5"/>
        <v>37.452642802741813</v>
      </c>
      <c r="I17" s="9"/>
      <c r="J17" s="5"/>
      <c r="L17" s="4"/>
      <c r="M17" s="4"/>
      <c r="N17" s="4"/>
    </row>
    <row r="18" spans="1:14" s="3" customFormat="1" ht="12.75" customHeight="1">
      <c r="A18">
        <v>85.296875</v>
      </c>
      <c r="B18">
        <v>525.5</v>
      </c>
      <c r="C18">
        <v>645.20000000000005</v>
      </c>
      <c r="D18">
        <v>2327</v>
      </c>
      <c r="E18">
        <v>124.4</v>
      </c>
      <c r="F18" s="8">
        <f t="shared" si="3"/>
        <v>30.44901651414747</v>
      </c>
      <c r="G18" s="7">
        <f t="shared" si="4"/>
        <v>91.745000000000005</v>
      </c>
      <c r="H18" s="7">
        <f t="shared" si="5"/>
        <v>40.649393564356437</v>
      </c>
      <c r="I18" s="9"/>
      <c r="J18" s="5"/>
      <c r="L18" s="4"/>
      <c r="M18" s="4"/>
      <c r="N18" s="4"/>
    </row>
    <row r="19" spans="1:14" s="3" customFormat="1" ht="12.75" customHeight="1">
      <c r="A19">
        <v>86.5</v>
      </c>
      <c r="B19">
        <v>562.79999999999995</v>
      </c>
      <c r="C19">
        <v>619</v>
      </c>
      <c r="D19">
        <v>2491</v>
      </c>
      <c r="E19">
        <v>124.4</v>
      </c>
      <c r="F19" s="8">
        <f t="shared" si="3"/>
        <v>32.594972125802045</v>
      </c>
      <c r="G19" s="7">
        <f t="shared" si="4"/>
        <v>91.745000000000005</v>
      </c>
      <c r="H19" s="7">
        <f t="shared" si="5"/>
        <v>43.51424124143184</v>
      </c>
      <c r="I19" s="9"/>
      <c r="J19" s="5"/>
      <c r="L19" s="4"/>
      <c r="M19" s="4"/>
      <c r="N19" s="4"/>
    </row>
    <row r="20" spans="1:14" s="3" customFormat="1" ht="12.75" customHeight="1">
      <c r="A20">
        <v>88.140625</v>
      </c>
      <c r="B20">
        <v>546.6</v>
      </c>
      <c r="C20">
        <v>571.29999999999995</v>
      </c>
      <c r="D20">
        <v>2644</v>
      </c>
      <c r="E20">
        <v>121</v>
      </c>
      <c r="F20" s="8">
        <f t="shared" si="3"/>
        <v>33.651414747028504</v>
      </c>
      <c r="G20" s="7">
        <f t="shared" si="4"/>
        <v>89.237500000000011</v>
      </c>
      <c r="H20" s="7">
        <f t="shared" si="5"/>
        <v>44.924590632140145</v>
      </c>
      <c r="I20" s="9"/>
      <c r="J20" s="5"/>
      <c r="L20" s="4"/>
      <c r="M20" s="4"/>
      <c r="N20" s="4"/>
    </row>
    <row r="21" spans="1:14" s="3" customFormat="1" ht="12.75" customHeight="1">
      <c r="A21">
        <v>89.1875</v>
      </c>
      <c r="B21">
        <v>513.20000000000005</v>
      </c>
      <c r="C21">
        <v>529.70000000000005</v>
      </c>
      <c r="D21">
        <v>2798</v>
      </c>
      <c r="E21">
        <v>112.6</v>
      </c>
      <c r="F21" s="8">
        <f t="shared" si="3"/>
        <v>33.139244767013778</v>
      </c>
      <c r="G21" s="7">
        <f t="shared" si="4"/>
        <v>83.042500000000004</v>
      </c>
      <c r="H21" s="7">
        <f t="shared" si="5"/>
        <v>44.240844440213252</v>
      </c>
      <c r="I21" s="9"/>
      <c r="J21" s="5"/>
      <c r="L21" s="4"/>
      <c r="M21" s="4"/>
      <c r="N21" s="4"/>
    </row>
    <row r="22" spans="1:14" s="3" customFormat="1" ht="12.75" customHeight="1">
      <c r="A22">
        <v>89.796875</v>
      </c>
      <c r="B22">
        <v>480.2</v>
      </c>
      <c r="C22">
        <v>486.4</v>
      </c>
      <c r="D22">
        <v>2946</v>
      </c>
      <c r="E22">
        <v>105.6</v>
      </c>
      <c r="F22" s="8">
        <f t="shared" si="3"/>
        <v>32.723004102240452</v>
      </c>
      <c r="G22" s="7">
        <f t="shared" si="4"/>
        <v>77.88</v>
      </c>
      <c r="H22" s="7">
        <f t="shared" si="5"/>
        <v>43.685163747143939</v>
      </c>
      <c r="I22" s="9"/>
      <c r="J22" s="5"/>
      <c r="L22" s="4"/>
      <c r="M22" s="4"/>
      <c r="N22" s="4"/>
    </row>
    <row r="23" spans="1:14" s="3" customFormat="1" ht="12.75" customHeight="1">
      <c r="A23">
        <v>90.6875</v>
      </c>
      <c r="B23">
        <v>454.3</v>
      </c>
      <c r="C23">
        <v>449.8</v>
      </c>
      <c r="D23">
        <v>3101</v>
      </c>
      <c r="E23">
        <v>98.4</v>
      </c>
      <c r="F23" s="8">
        <f t="shared" si="3"/>
        <v>32.096181760807831</v>
      </c>
      <c r="G23" s="7">
        <f t="shared" si="4"/>
        <v>72.570000000000007</v>
      </c>
      <c r="H23" s="7">
        <f t="shared" si="5"/>
        <v>42.848356816450881</v>
      </c>
      <c r="I23" s="9"/>
      <c r="J23" s="5"/>
      <c r="L23" s="4"/>
      <c r="M23" s="4"/>
      <c r="N23" s="4"/>
    </row>
    <row r="24" spans="1:14" s="3" customFormat="1" ht="12.75" customHeight="1">
      <c r="A24">
        <v>91.140625</v>
      </c>
      <c r="B24">
        <v>433.5</v>
      </c>
      <c r="C24">
        <v>418.4</v>
      </c>
      <c r="D24">
        <v>3256</v>
      </c>
      <c r="E24">
        <v>91.4</v>
      </c>
      <c r="F24" s="8">
        <f t="shared" si="3"/>
        <v>31.303081939623439</v>
      </c>
      <c r="G24" s="7">
        <f t="shared" si="4"/>
        <v>67.407500000000013</v>
      </c>
      <c r="H24" s="7">
        <f t="shared" si="5"/>
        <v>41.789569687738009</v>
      </c>
      <c r="I24" s="9"/>
      <c r="J24" s="5"/>
      <c r="L24" s="4"/>
      <c r="M24" s="4"/>
      <c r="N24" s="4"/>
    </row>
    <row r="25" spans="1:14" s="3" customFormat="1" ht="12.75" customHeight="1">
      <c r="A25">
        <v>91.734375</v>
      </c>
      <c r="B25">
        <v>411.1</v>
      </c>
      <c r="C25">
        <v>391.3</v>
      </c>
      <c r="D25">
        <v>3409</v>
      </c>
      <c r="E25">
        <v>85.4</v>
      </c>
      <c r="F25" s="8">
        <f t="shared" si="3"/>
        <v>30.622551803933948</v>
      </c>
      <c r="G25" s="7">
        <f t="shared" si="4"/>
        <v>62.982500000000009</v>
      </c>
      <c r="H25" s="7">
        <f t="shared" si="5"/>
        <v>40.881062928408234</v>
      </c>
      <c r="I25" s="9"/>
      <c r="J25" s="5"/>
      <c r="L25" s="4"/>
      <c r="M25" s="4"/>
      <c r="N25" s="4"/>
    </row>
    <row r="26" spans="1:14" s="3" customFormat="1" ht="12.75" customHeight="1">
      <c r="A26">
        <v>91.890625</v>
      </c>
      <c r="B26">
        <v>392.2</v>
      </c>
      <c r="C26">
        <v>373.8</v>
      </c>
      <c r="D26">
        <v>3568</v>
      </c>
      <c r="E26">
        <v>79.400000000000006</v>
      </c>
      <c r="F26" s="8">
        <f t="shared" si="3"/>
        <v>29.799011254864837</v>
      </c>
      <c r="G26" s="7">
        <f t="shared" si="4"/>
        <v>58.557500000000005</v>
      </c>
      <c r="H26" s="7">
        <f t="shared" si="5"/>
        <v>39.781637471439453</v>
      </c>
      <c r="I26" s="9"/>
      <c r="J26" s="5"/>
      <c r="L26" s="4"/>
      <c r="M26" s="4"/>
      <c r="N26" s="4"/>
    </row>
    <row r="27" spans="1:14" s="3" customFormat="1" ht="12.75" customHeight="1">
      <c r="A27">
        <v>92.34375</v>
      </c>
      <c r="B27">
        <v>375.2</v>
      </c>
      <c r="C27">
        <v>350.4</v>
      </c>
      <c r="D27">
        <v>3727</v>
      </c>
      <c r="E27">
        <v>74.8</v>
      </c>
      <c r="F27" s="8">
        <f t="shared" si="3"/>
        <v>29.323614179025977</v>
      </c>
      <c r="G27" s="7">
        <f t="shared" si="4"/>
        <v>55.164999999999999</v>
      </c>
      <c r="H27" s="7">
        <f t="shared" si="5"/>
        <v>39.146983054074639</v>
      </c>
      <c r="I27" s="9"/>
      <c r="J27" s="5"/>
      <c r="L27" s="4"/>
      <c r="M27" s="4"/>
      <c r="N27" s="4"/>
    </row>
    <row r="28" spans="1:14" s="3" customFormat="1" ht="12.75" customHeight="1">
      <c r="A28">
        <v>92.34375</v>
      </c>
      <c r="B28">
        <v>362.4</v>
      </c>
      <c r="C28">
        <v>327.2</v>
      </c>
      <c r="D28">
        <v>3882</v>
      </c>
      <c r="E28">
        <v>68.8</v>
      </c>
      <c r="F28" s="8">
        <f t="shared" si="3"/>
        <v>28.093152414010728</v>
      </c>
      <c r="G28" s="7">
        <f t="shared" si="4"/>
        <v>50.74</v>
      </c>
      <c r="H28" s="7">
        <f t="shared" si="5"/>
        <v>37.504318354912421</v>
      </c>
      <c r="I28" s="9"/>
      <c r="J28" s="5"/>
      <c r="L28" s="4"/>
      <c r="M28" s="4"/>
      <c r="N28" s="4"/>
    </row>
    <row r="29" spans="1:14" s="3" customFormat="1" ht="12.75" customHeight="1">
      <c r="A29">
        <v>93.234375</v>
      </c>
      <c r="B29">
        <v>333.3</v>
      </c>
      <c r="C29">
        <v>306.3</v>
      </c>
      <c r="D29">
        <v>4202</v>
      </c>
      <c r="E29">
        <v>59.4</v>
      </c>
      <c r="F29" s="8">
        <f t="shared" si="3"/>
        <v>26.25421268538971</v>
      </c>
      <c r="G29" s="7">
        <f t="shared" si="4"/>
        <v>43.807500000000005</v>
      </c>
      <c r="H29" s="7">
        <f t="shared" si="5"/>
        <v>35.049336443259712</v>
      </c>
      <c r="I29" s="9"/>
      <c r="J29" s="5"/>
      <c r="L29" s="4"/>
      <c r="M29" s="4"/>
      <c r="N29" s="4"/>
    </row>
    <row r="30" spans="1:14" s="3" customFormat="1" ht="12.75" customHeight="1">
      <c r="A30">
        <v>93.09375</v>
      </c>
      <c r="B30">
        <v>323.10000000000002</v>
      </c>
      <c r="C30">
        <v>292.5</v>
      </c>
      <c r="D30">
        <v>4359</v>
      </c>
      <c r="E30">
        <v>55.8</v>
      </c>
      <c r="F30" s="8">
        <f t="shared" si="3"/>
        <v>25.584537709056484</v>
      </c>
      <c r="G30" s="7">
        <f t="shared" si="4"/>
        <v>41.152500000000003</v>
      </c>
      <c r="H30" s="7">
        <f t="shared" si="5"/>
        <v>34.155321306169085</v>
      </c>
      <c r="I30" s="9"/>
      <c r="J30" s="5"/>
      <c r="L30" s="4"/>
      <c r="M30" s="4"/>
      <c r="N30" s="4"/>
    </row>
    <row r="31" spans="1:14" s="3" customFormat="1" ht="12.75" customHeight="1">
      <c r="A31">
        <v>93.546875</v>
      </c>
      <c r="B31">
        <v>311</v>
      </c>
      <c r="C31">
        <v>273.7</v>
      </c>
      <c r="D31">
        <v>4524</v>
      </c>
      <c r="E31">
        <v>52.2</v>
      </c>
      <c r="F31" s="8">
        <f t="shared" si="3"/>
        <v>24.839886399495111</v>
      </c>
      <c r="G31" s="7">
        <f t="shared" si="4"/>
        <v>38.497500000000002</v>
      </c>
      <c r="H31" s="7">
        <f t="shared" si="5"/>
        <v>33.161212871287127</v>
      </c>
      <c r="I31" s="9"/>
      <c r="J31" s="5"/>
      <c r="L31" s="4"/>
      <c r="M31" s="4"/>
      <c r="N31" s="4"/>
    </row>
    <row r="32" spans="1:14" s="3" customFormat="1" ht="12.75" customHeight="1">
      <c r="A32">
        <v>94.890625</v>
      </c>
      <c r="B32">
        <v>291</v>
      </c>
      <c r="C32">
        <v>252.4</v>
      </c>
      <c r="D32">
        <v>4840</v>
      </c>
      <c r="E32">
        <v>46.4</v>
      </c>
      <c r="F32" s="8">
        <f t="shared" si="3"/>
        <v>23.622173135584305</v>
      </c>
      <c r="G32" s="7">
        <f t="shared" si="4"/>
        <v>34.22</v>
      </c>
      <c r="H32" s="7">
        <f t="shared" si="5"/>
        <v>31.535567402894134</v>
      </c>
      <c r="I32" s="9"/>
      <c r="J32" s="5"/>
      <c r="L32" s="4"/>
      <c r="M32" s="4"/>
      <c r="N32" s="4"/>
    </row>
    <row r="33" spans="1:14" s="3" customFormat="1" ht="12.75" customHeight="1">
      <c r="A33">
        <v>91.734375</v>
      </c>
      <c r="B33">
        <v>268.5</v>
      </c>
      <c r="C33">
        <v>243.3</v>
      </c>
      <c r="D33">
        <v>5143</v>
      </c>
      <c r="E33">
        <v>40.4</v>
      </c>
      <c r="F33" s="8">
        <f t="shared" si="3"/>
        <v>21.855180393394338</v>
      </c>
      <c r="G33" s="7">
        <f t="shared" si="4"/>
        <v>29.795000000000002</v>
      </c>
      <c r="H33" s="7">
        <f t="shared" si="5"/>
        <v>29.176634615384614</v>
      </c>
      <c r="I33" s="9"/>
      <c r="J33" s="5"/>
      <c r="L33" s="4"/>
      <c r="M33" s="4"/>
      <c r="N33" s="4"/>
    </row>
    <row r="34" spans="1:14" s="3" customFormat="1" ht="12.75" customHeight="1">
      <c r="A34">
        <v>92.89</v>
      </c>
      <c r="B34">
        <v>258</v>
      </c>
      <c r="C34">
        <v>229.1</v>
      </c>
      <c r="D34">
        <v>5324</v>
      </c>
      <c r="E34">
        <v>38</v>
      </c>
      <c r="F34" s="8">
        <f t="shared" si="3"/>
        <v>21.280319764384139</v>
      </c>
      <c r="G34" s="7">
        <f t="shared" si="4"/>
        <v>28.025000000000002</v>
      </c>
      <c r="H34" s="7">
        <f t="shared" si="5"/>
        <v>28.409196496572736</v>
      </c>
      <c r="I34" s="9"/>
      <c r="J34" s="5"/>
      <c r="L34" s="4"/>
      <c r="M34" s="4"/>
      <c r="N34" s="4"/>
    </row>
    <row r="35" spans="1:14" s="3" customFormat="1" ht="12.75" customHeight="1">
      <c r="A35">
        <v>93.546875</v>
      </c>
      <c r="B35">
        <v>249</v>
      </c>
      <c r="C35">
        <v>223.3</v>
      </c>
      <c r="D35">
        <v>5629</v>
      </c>
      <c r="E35">
        <v>34.4</v>
      </c>
      <c r="F35" s="8">
        <f t="shared" si="3"/>
        <v>20.367897338802987</v>
      </c>
      <c r="G35" s="7">
        <f t="shared" si="4"/>
        <v>25.37</v>
      </c>
      <c r="H35" s="7">
        <f t="shared" si="5"/>
        <v>27.191113861386139</v>
      </c>
      <c r="I35" s="9"/>
      <c r="J35" s="5"/>
      <c r="L35" s="4"/>
      <c r="M35" s="4"/>
      <c r="N35" s="4"/>
    </row>
    <row r="36" spans="1:14" s="3" customFormat="1" ht="12.75" customHeight="1">
      <c r="A36">
        <v>92.796875</v>
      </c>
      <c r="B36">
        <v>238</v>
      </c>
      <c r="C36">
        <v>218.7</v>
      </c>
      <c r="D36">
        <v>5811</v>
      </c>
      <c r="E36">
        <v>32</v>
      </c>
      <c r="F36" s="8">
        <f t="shared" si="3"/>
        <v>19.559482486588831</v>
      </c>
      <c r="G36" s="7">
        <f t="shared" si="4"/>
        <v>23.6</v>
      </c>
      <c r="H36" s="7">
        <f t="shared" si="5"/>
        <v>26.111881188118812</v>
      </c>
      <c r="I36" s="9"/>
      <c r="J36" s="5"/>
      <c r="L36" s="4"/>
      <c r="M36" s="4"/>
      <c r="N36" s="4"/>
    </row>
    <row r="37" spans="1:14" s="3" customFormat="1" ht="12.75" customHeight="1">
      <c r="A37">
        <v>91.734375</v>
      </c>
      <c r="B37">
        <v>228.5</v>
      </c>
      <c r="C37">
        <v>203</v>
      </c>
      <c r="D37">
        <v>6126</v>
      </c>
      <c r="E37">
        <v>28.6</v>
      </c>
      <c r="F37" s="8">
        <f t="shared" si="3"/>
        <v>18.428905017355632</v>
      </c>
      <c r="G37" s="7">
        <f t="shared" si="4"/>
        <v>21.092500000000001</v>
      </c>
      <c r="H37" s="7">
        <f t="shared" si="5"/>
        <v>24.602561881188123</v>
      </c>
      <c r="I37" s="9"/>
      <c r="J37" s="5"/>
      <c r="L37" s="4"/>
      <c r="M37" s="4"/>
      <c r="N37" s="4"/>
    </row>
    <row r="38" spans="1:14" s="3" customFormat="1" ht="12.75" customHeight="1">
      <c r="A38">
        <v>93.234375</v>
      </c>
      <c r="B38">
        <v>216</v>
      </c>
      <c r="C38">
        <v>200.2</v>
      </c>
      <c r="D38">
        <v>6440</v>
      </c>
      <c r="E38">
        <v>25</v>
      </c>
      <c r="F38" s="8">
        <f t="shared" si="3"/>
        <v>16.934890080992954</v>
      </c>
      <c r="G38" s="7">
        <f t="shared" si="4"/>
        <v>18.4375</v>
      </c>
      <c r="H38" s="7">
        <f t="shared" si="5"/>
        <v>22.608054074638233</v>
      </c>
      <c r="I38" s="9"/>
      <c r="J38" s="5"/>
      <c r="L38" s="4"/>
      <c r="M38" s="4"/>
      <c r="N38" s="4"/>
    </row>
    <row r="39" spans="1:14" s="3" customFormat="1" ht="12.75" customHeight="1">
      <c r="A39">
        <v>91.4375</v>
      </c>
      <c r="B39">
        <v>209</v>
      </c>
      <c r="C39">
        <v>191.8</v>
      </c>
      <c r="D39">
        <v>6594</v>
      </c>
      <c r="E39">
        <v>23.8</v>
      </c>
      <c r="F39" s="8">
        <f t="shared" si="3"/>
        <v>16.507541811296939</v>
      </c>
      <c r="G39" s="7">
        <f t="shared" si="4"/>
        <v>17.552500000000002</v>
      </c>
      <c r="H39" s="7">
        <f t="shared" si="5"/>
        <v>22.037544744859105</v>
      </c>
      <c r="I39" s="9"/>
      <c r="J39" s="5"/>
      <c r="L39" s="4"/>
      <c r="M39" s="4"/>
      <c r="N39" s="4"/>
    </row>
    <row r="40" spans="1:14" s="3" customFormat="1" ht="12.75" customHeight="1">
      <c r="A40">
        <v>90.984375</v>
      </c>
      <c r="B40">
        <v>200</v>
      </c>
      <c r="C40">
        <v>183</v>
      </c>
      <c r="D40">
        <v>6759</v>
      </c>
      <c r="E40">
        <v>22.6</v>
      </c>
      <c r="F40" s="8">
        <f t="shared" si="3"/>
        <v>16.067466077627014</v>
      </c>
      <c r="G40" s="7">
        <f t="shared" si="4"/>
        <v>16.6675</v>
      </c>
      <c r="H40" s="7">
        <f t="shared" si="5"/>
        <v>21.450044268849965</v>
      </c>
      <c r="I40" s="9"/>
      <c r="J40" s="5"/>
      <c r="L40" s="4"/>
      <c r="M40" s="4"/>
      <c r="N40" s="4"/>
    </row>
    <row r="41" spans="1:14" s="3" customFormat="1" ht="12.75" customHeight="1">
      <c r="A41">
        <v>90.984375</v>
      </c>
      <c r="B41">
        <v>195.9</v>
      </c>
      <c r="C41">
        <v>174.8</v>
      </c>
      <c r="D41">
        <v>6926</v>
      </c>
      <c r="E41">
        <v>21.4</v>
      </c>
      <c r="F41" s="8">
        <f t="shared" si="3"/>
        <v>15.590238771431576</v>
      </c>
      <c r="G41" s="7">
        <f t="shared" si="4"/>
        <v>15.782500000000001</v>
      </c>
      <c r="H41" s="7">
        <f t="shared" si="5"/>
        <v>20.812946496572735</v>
      </c>
      <c r="I41" s="9"/>
      <c r="J41" s="5"/>
      <c r="L41" s="4"/>
      <c r="M41" s="4"/>
      <c r="N41" s="4"/>
    </row>
    <row r="42" spans="1:14" s="3" customFormat="1" ht="12.75" customHeight="1">
      <c r="A42">
        <v>91.4375</v>
      </c>
      <c r="B42">
        <v>183.1</v>
      </c>
      <c r="C42">
        <v>170.4</v>
      </c>
      <c r="D42">
        <v>7074</v>
      </c>
      <c r="E42">
        <v>20.2</v>
      </c>
      <c r="F42" s="8">
        <f t="shared" si="3"/>
        <v>15.030482802145785</v>
      </c>
      <c r="G42" s="7">
        <f t="shared" si="4"/>
        <v>14.897500000000001</v>
      </c>
      <c r="H42" s="7">
        <f t="shared" si="5"/>
        <v>20.06567307692308</v>
      </c>
      <c r="I42" s="9"/>
      <c r="J42" s="5"/>
      <c r="L42" s="4"/>
      <c r="M42" s="4"/>
      <c r="N42" s="4"/>
    </row>
    <row r="43" spans="1:14" s="3" customFormat="1" ht="12.75" customHeight="1">
      <c r="A43">
        <v>92.1875</v>
      </c>
      <c r="B43">
        <v>180.8</v>
      </c>
      <c r="C43">
        <v>169.8</v>
      </c>
      <c r="D43">
        <v>7247</v>
      </c>
      <c r="E43">
        <v>19</v>
      </c>
      <c r="F43" s="8">
        <f t="shared" si="3"/>
        <v>14.4833280740507</v>
      </c>
      <c r="G43" s="7">
        <f t="shared" si="4"/>
        <v>14.012500000000001</v>
      </c>
      <c r="H43" s="7">
        <f t="shared" si="5"/>
        <v>19.335222296268089</v>
      </c>
      <c r="I43" s="9"/>
      <c r="J43" s="5"/>
      <c r="L43" s="4"/>
      <c r="M43" s="4"/>
      <c r="N43" s="4"/>
    </row>
    <row r="44" spans="1:14" s="3" customFormat="1" ht="12.75" customHeight="1">
      <c r="A44">
        <v>91.890625</v>
      </c>
      <c r="B44">
        <v>178</v>
      </c>
      <c r="C44">
        <v>168.6</v>
      </c>
      <c r="D44">
        <v>7394</v>
      </c>
      <c r="E44">
        <v>17.8</v>
      </c>
      <c r="F44" s="8">
        <f t="shared" si="3"/>
        <v>13.843820342905229</v>
      </c>
      <c r="G44" s="7">
        <f t="shared" si="4"/>
        <v>13.127500000000001</v>
      </c>
      <c r="H44" s="7">
        <f t="shared" si="5"/>
        <v>18.48148038842346</v>
      </c>
      <c r="I44" s="9"/>
      <c r="J44" s="5"/>
      <c r="L44" s="4"/>
      <c r="M44" s="4"/>
      <c r="N44" s="4"/>
    </row>
    <row r="45" spans="1:14" s="3" customFormat="1" ht="12.75" customHeight="1">
      <c r="A45">
        <v>93.84375</v>
      </c>
      <c r="B45">
        <v>173</v>
      </c>
      <c r="C45">
        <v>162.69999999999999</v>
      </c>
      <c r="D45">
        <v>7758</v>
      </c>
      <c r="E45">
        <v>16.600000000000001</v>
      </c>
      <c r="F45" s="8">
        <f t="shared" si="3"/>
        <v>13.546102871568319</v>
      </c>
      <c r="G45" s="7">
        <f t="shared" si="4"/>
        <v>12.242500000000001</v>
      </c>
      <c r="H45" s="7">
        <f t="shared" si="5"/>
        <v>18.084027989337397</v>
      </c>
      <c r="I45" s="9"/>
      <c r="J45" s="5"/>
      <c r="L45" s="4"/>
      <c r="M45" s="4"/>
      <c r="N45" s="4"/>
    </row>
    <row r="46" spans="1:14" s="3" customFormat="1" ht="12.75" customHeight="1">
      <c r="A46">
        <v>94.256</v>
      </c>
      <c r="B46">
        <v>160.80000000000001</v>
      </c>
      <c r="C46">
        <v>146.9</v>
      </c>
      <c r="D46">
        <v>8000</v>
      </c>
      <c r="E46">
        <v>15.6</v>
      </c>
      <c r="F46" s="8">
        <f t="shared" si="3"/>
        <v>13.127169454086463</v>
      </c>
      <c r="G46" s="7">
        <f t="shared" si="4"/>
        <v>11.505000000000001</v>
      </c>
      <c r="H46" s="7">
        <f t="shared" si="5"/>
        <v>17.524752475247524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3"/>
        <v>0</v>
      </c>
      <c r="G47" s="7">
        <f t="shared" si="4"/>
        <v>0</v>
      </c>
      <c r="H47" s="7">
        <f t="shared" si="5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 s="1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 s="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 s="1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 s="1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 s="1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 s="1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 s="1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ref="F60:F123" si="6">(D60*E60)/9507</f>
        <v>0</v>
      </c>
      <c r="G60" s="7">
        <f t="shared" ref="G60:G123" si="7">SUM(E60*0.7375)</f>
        <v>0</v>
      </c>
      <c r="H60" s="7">
        <f t="shared" ref="H60:H123" si="8">SUM(D60*G60)/5252</f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6"/>
        <v>0</v>
      </c>
      <c r="G61" s="7">
        <f t="shared" si="7"/>
        <v>0</v>
      </c>
      <c r="H61" s="7">
        <f t="shared" si="8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6"/>
        <v>0</v>
      </c>
      <c r="G62" s="7">
        <f t="shared" si="7"/>
        <v>0</v>
      </c>
      <c r="H62" s="7">
        <f t="shared" si="8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si="6"/>
        <v>0</v>
      </c>
      <c r="G63" s="7">
        <f t="shared" si="7"/>
        <v>0</v>
      </c>
      <c r="H63" s="7">
        <f t="shared" si="8"/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6"/>
        <v>0</v>
      </c>
      <c r="G64" s="7">
        <f t="shared" si="7"/>
        <v>0</v>
      </c>
      <c r="H64" s="7">
        <f t="shared" si="8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si="6"/>
        <v>0</v>
      </c>
      <c r="G65" s="7">
        <f t="shared" si="7"/>
        <v>0</v>
      </c>
      <c r="H65" s="7">
        <f t="shared" si="8"/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ref="F124:F187" si="9">(D124*E124)/9507</f>
        <v>0</v>
      </c>
      <c r="G124" s="7">
        <f t="shared" ref="G124:G187" si="10">SUM(E124*0.7375)</f>
        <v>0</v>
      </c>
      <c r="H124" s="7">
        <f t="shared" ref="H124:H187" si="11">SUM(D124*G124)/5252</f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9"/>
        <v>0</v>
      </c>
      <c r="G125" s="7">
        <f t="shared" si="10"/>
        <v>0</v>
      </c>
      <c r="H125" s="7">
        <f t="shared" si="11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9"/>
        <v>0</v>
      </c>
      <c r="G126" s="7">
        <f t="shared" si="10"/>
        <v>0</v>
      </c>
      <c r="H126" s="7">
        <f t="shared" si="11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9"/>
        <v>0</v>
      </c>
      <c r="G127" s="7">
        <f t="shared" si="10"/>
        <v>0</v>
      </c>
      <c r="H127" s="7">
        <f t="shared" si="11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9"/>
        <v>0</v>
      </c>
      <c r="G128" s="7">
        <f t="shared" si="10"/>
        <v>0</v>
      </c>
      <c r="H128" s="7">
        <f t="shared" si="11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9"/>
        <v>0</v>
      </c>
      <c r="G129" s="7">
        <f t="shared" si="10"/>
        <v>0</v>
      </c>
      <c r="H129" s="7">
        <f t="shared" si="11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>
      <c r="A183" s="1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J183"/>
      <c r="L183"/>
      <c r="M183"/>
    </row>
    <row r="184" spans="1:14">
      <c r="A184" s="1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J184"/>
      <c r="L184"/>
      <c r="M184"/>
    </row>
    <row r="185" spans="1:14">
      <c r="A185" s="1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J185"/>
      <c r="L185"/>
      <c r="M185"/>
    </row>
    <row r="186" spans="1:14">
      <c r="A186" s="1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J186"/>
      <c r="L186"/>
      <c r="M186"/>
    </row>
    <row r="187" spans="1:14">
      <c r="A187" s="1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</row>
    <row r="188" spans="1:14">
      <c r="A188" s="1"/>
      <c r="C188"/>
      <c r="D188"/>
      <c r="E188"/>
      <c r="F188" s="8">
        <f t="shared" ref="F188:F227" si="12">(D188*E188)/9507</f>
        <v>0</v>
      </c>
      <c r="G188" s="7">
        <f t="shared" ref="G188:G227" si="13">SUM(E188*0.7375)</f>
        <v>0</v>
      </c>
      <c r="H188" s="7">
        <f t="shared" ref="H188:H227" si="14">SUM(D188*G188)/5252</f>
        <v>0</v>
      </c>
      <c r="J188"/>
      <c r="L188"/>
      <c r="M188"/>
    </row>
    <row r="189" spans="1:14">
      <c r="A189" s="1"/>
      <c r="C189"/>
      <c r="D189"/>
      <c r="E189"/>
      <c r="F189" s="8">
        <f t="shared" si="12"/>
        <v>0</v>
      </c>
      <c r="G189" s="7">
        <f t="shared" si="13"/>
        <v>0</v>
      </c>
      <c r="H189" s="7">
        <f t="shared" si="14"/>
        <v>0</v>
      </c>
      <c r="J189"/>
      <c r="L189"/>
      <c r="M189"/>
    </row>
    <row r="190" spans="1:14">
      <c r="A190" s="1"/>
      <c r="C190"/>
      <c r="D190"/>
      <c r="E190"/>
      <c r="F190" s="8">
        <f t="shared" si="12"/>
        <v>0</v>
      </c>
      <c r="G190" s="7">
        <f t="shared" si="13"/>
        <v>0</v>
      </c>
      <c r="H190" s="7">
        <f t="shared" si="14"/>
        <v>0</v>
      </c>
      <c r="J190"/>
      <c r="L190"/>
      <c r="M190"/>
    </row>
    <row r="191" spans="1:14">
      <c r="A191" s="1"/>
      <c r="C191"/>
      <c r="D191"/>
      <c r="E191"/>
      <c r="F191" s="8">
        <f t="shared" si="12"/>
        <v>0</v>
      </c>
      <c r="G191" s="7">
        <f t="shared" si="13"/>
        <v>0</v>
      </c>
      <c r="H191" s="7">
        <f t="shared" si="14"/>
        <v>0</v>
      </c>
      <c r="J191"/>
      <c r="L191"/>
      <c r="M191"/>
    </row>
    <row r="192" spans="1:14">
      <c r="A192" s="1"/>
      <c r="C192"/>
      <c r="D192"/>
      <c r="E192"/>
      <c r="F192" s="8">
        <f t="shared" si="12"/>
        <v>0</v>
      </c>
      <c r="G192" s="7">
        <f t="shared" si="13"/>
        <v>0</v>
      </c>
      <c r="H192" s="7">
        <f t="shared" si="14"/>
        <v>0</v>
      </c>
      <c r="J192"/>
      <c r="L192"/>
      <c r="M192"/>
    </row>
    <row r="193" spans="1:14">
      <c r="A193" s="1"/>
      <c r="C193"/>
      <c r="D193"/>
      <c r="E193"/>
      <c r="F193" s="8">
        <f t="shared" si="12"/>
        <v>0</v>
      </c>
      <c r="G193" s="7">
        <f t="shared" si="13"/>
        <v>0</v>
      </c>
      <c r="H193" s="7">
        <f t="shared" si="14"/>
        <v>0</v>
      </c>
      <c r="J193"/>
      <c r="L193"/>
      <c r="M193"/>
      <c r="N193"/>
    </row>
    <row r="194" spans="1:14" hidden="1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  <c r="N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  <c r="N195"/>
    </row>
    <row r="196" spans="1:14" hidden="1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  <c r="N196"/>
    </row>
    <row r="197" spans="1:14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  <c r="N197"/>
    </row>
    <row r="198" spans="1:14" hidden="1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 hidden="1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 hidden="1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 hidden="1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 hidden="1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 hidden="1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 hidden="1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 hidden="1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 hidden="1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 hidden="1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 hidden="1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 hidden="1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0"/>
        <v>0</v>
      </c>
      <c r="G228" s="7">
        <f t="shared" si="1"/>
        <v>0</v>
      </c>
      <c r="H228" s="7">
        <f t="shared" si="2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0"/>
        <v>0</v>
      </c>
      <c r="G229" s="7">
        <f t="shared" si="1"/>
        <v>0</v>
      </c>
      <c r="H229" s="7">
        <f t="shared" si="2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0"/>
        <v>0</v>
      </c>
      <c r="G230" s="7">
        <f t="shared" si="1"/>
        <v>0</v>
      </c>
      <c r="H230" s="7">
        <f t="shared" si="2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0"/>
        <v>0</v>
      </c>
      <c r="G231" s="7">
        <f t="shared" si="1"/>
        <v>0</v>
      </c>
      <c r="H231" s="7">
        <f t="shared" si="2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0"/>
        <v>0</v>
      </c>
      <c r="G232" s="7">
        <f t="shared" si="1"/>
        <v>0</v>
      </c>
      <c r="H232" s="7">
        <f t="shared" si="2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ref="F242:F305" si="15">(D242*E242)/9507</f>
        <v>0</v>
      </c>
      <c r="G242" s="7">
        <f t="shared" ref="G242:G305" si="16">SUM(E242*0.7375)</f>
        <v>0</v>
      </c>
      <c r="H242" s="7">
        <f t="shared" ref="H242:H305" si="17">SUM(D242*G242)/5252</f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15"/>
        <v>0</v>
      </c>
      <c r="G243" s="7">
        <f t="shared" si="16"/>
        <v>0</v>
      </c>
      <c r="H243" s="7">
        <f t="shared" si="17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15"/>
        <v>0</v>
      </c>
      <c r="G244" s="7">
        <f t="shared" si="16"/>
        <v>0</v>
      </c>
      <c r="H244" s="7">
        <f t="shared" si="17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ref="F306:F369" si="18">(D306*E306)/9507</f>
        <v>0</v>
      </c>
      <c r="G306" s="7">
        <f t="shared" ref="G306:G369" si="19">SUM(E306*0.7375)</f>
        <v>0</v>
      </c>
      <c r="H306" s="7">
        <f t="shared" ref="H306:H369" si="20">SUM(D306*G306)/5252</f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8"/>
        <v>0</v>
      </c>
      <c r="G307" s="7">
        <f t="shared" si="19"/>
        <v>0</v>
      </c>
      <c r="H307" s="7">
        <f t="shared" si="20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8"/>
        <v>0</v>
      </c>
      <c r="G308" s="7">
        <f t="shared" si="19"/>
        <v>0</v>
      </c>
      <c r="H308" s="7">
        <f t="shared" si="20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ref="F370:F433" si="21">(D370*E370)/9507</f>
        <v>0</v>
      </c>
      <c r="G370" s="7">
        <f t="shared" ref="G370:G433" si="22">SUM(E370*0.7375)</f>
        <v>0</v>
      </c>
      <c r="H370" s="7">
        <f t="shared" ref="H370:H433" si="23">SUM(D370*G370)/5252</f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21"/>
        <v>0</v>
      </c>
      <c r="G371" s="7">
        <f t="shared" si="22"/>
        <v>0</v>
      </c>
      <c r="H371" s="7">
        <f t="shared" si="23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21"/>
        <v>0</v>
      </c>
      <c r="G372" s="7">
        <f t="shared" si="22"/>
        <v>0</v>
      </c>
      <c r="H372" s="7">
        <f t="shared" si="23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ref="F434:F497" si="24">(D434*E434)/9507</f>
        <v>0</v>
      </c>
      <c r="G434" s="7">
        <f t="shared" ref="G434:G497" si="25">SUM(E434*0.7375)</f>
        <v>0</v>
      </c>
      <c r="H434" s="7">
        <f t="shared" ref="H434:H497" si="26">SUM(D434*G434)/5252</f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4"/>
        <v>0</v>
      </c>
      <c r="G435" s="7">
        <f t="shared" si="25"/>
        <v>0</v>
      </c>
      <c r="H435" s="7">
        <f t="shared" si="26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4"/>
        <v>0</v>
      </c>
      <c r="G436" s="7">
        <f t="shared" si="25"/>
        <v>0</v>
      </c>
      <c r="H436" s="7">
        <f t="shared" si="26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ref="F498:F561" si="27">(D498*E498)/9507</f>
        <v>0</v>
      </c>
      <c r="G498" s="7">
        <f t="shared" ref="G498:G561" si="28">SUM(E498*0.7375)</f>
        <v>0</v>
      </c>
      <c r="H498" s="7">
        <f t="shared" ref="H498:H561" si="29">SUM(D498*G498)/5252</f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7"/>
        <v>0</v>
      </c>
      <c r="G499" s="7">
        <f t="shared" si="28"/>
        <v>0</v>
      </c>
      <c r="H499" s="7">
        <f t="shared" si="29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7"/>
        <v>0</v>
      </c>
      <c r="G500" s="7">
        <f t="shared" si="28"/>
        <v>0</v>
      </c>
      <c r="H500" s="7">
        <f t="shared" si="29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J545"/>
      <c r="L545"/>
      <c r="M545"/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J546"/>
      <c r="L546"/>
      <c r="M546"/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J547"/>
      <c r="L547"/>
      <c r="M547"/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ref="F562:F625" si="30">(D562*E562)/9507</f>
        <v>0</v>
      </c>
      <c r="G562" s="7">
        <f t="shared" ref="G562:G625" si="31">SUM(E562*0.7375)</f>
        <v>0</v>
      </c>
      <c r="H562" s="7">
        <f t="shared" ref="H562:H625" si="32">SUM(D562*G562)/5252</f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30"/>
        <v>0</v>
      </c>
      <c r="G563" s="7">
        <f t="shared" si="31"/>
        <v>0</v>
      </c>
      <c r="H563" s="7">
        <f t="shared" si="32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30"/>
        <v>0</v>
      </c>
      <c r="G564" s="7">
        <f t="shared" si="31"/>
        <v>0</v>
      </c>
      <c r="H564" s="7">
        <f t="shared" si="32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ref="F626:F689" si="33">(D626*E626)/9507</f>
        <v>0</v>
      </c>
      <c r="G626" s="7">
        <f t="shared" ref="G626:G689" si="34">SUM(E626*0.7375)</f>
        <v>0</v>
      </c>
      <c r="H626" s="7">
        <f t="shared" ref="H626:H689" si="35">SUM(D626*G626)/5252</f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3"/>
        <v>0</v>
      </c>
      <c r="G627" s="7">
        <f t="shared" si="34"/>
        <v>0</v>
      </c>
      <c r="H627" s="7">
        <f t="shared" si="35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3"/>
        <v>0</v>
      </c>
      <c r="G628" s="7">
        <f t="shared" si="34"/>
        <v>0</v>
      </c>
      <c r="H628" s="7">
        <f t="shared" si="35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ref="F690:F753" si="36">(D690*E690)/9507</f>
        <v>0</v>
      </c>
      <c r="G690" s="7">
        <f t="shared" ref="G690:G753" si="37">SUM(E690*0.7375)</f>
        <v>0</v>
      </c>
      <c r="H690" s="7">
        <f t="shared" ref="H690:H753" si="38">SUM(D690*G690)/5252</f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6"/>
        <v>0</v>
      </c>
      <c r="G691" s="7">
        <f t="shared" si="37"/>
        <v>0</v>
      </c>
      <c r="H691" s="7">
        <f t="shared" si="38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6"/>
        <v>0</v>
      </c>
      <c r="G692" s="7">
        <f t="shared" si="37"/>
        <v>0</v>
      </c>
      <c r="H692" s="7">
        <f t="shared" si="38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ref="F754:F817" si="39">(D754*E754)/9507</f>
        <v>0</v>
      </c>
      <c r="G754" s="7">
        <f t="shared" ref="G754:G817" si="40">SUM(E754*0.7375)</f>
        <v>0</v>
      </c>
      <c r="H754" s="7">
        <f t="shared" ref="H754:H817" si="41">SUM(D754*G754)/5252</f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9"/>
        <v>0</v>
      </c>
      <c r="G755" s="7">
        <f t="shared" si="40"/>
        <v>0</v>
      </c>
      <c r="H755" s="7">
        <f t="shared" si="41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9"/>
        <v>0</v>
      </c>
      <c r="G756" s="7">
        <f t="shared" si="40"/>
        <v>0</v>
      </c>
      <c r="H756" s="7">
        <f t="shared" si="41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ref="F818:F881" si="42">(D818*E818)/9507</f>
        <v>0</v>
      </c>
      <c r="G818" s="7">
        <f t="shared" ref="G818:G881" si="43">SUM(E818*0.7375)</f>
        <v>0</v>
      </c>
      <c r="H818" s="7">
        <f t="shared" ref="H818:H881" si="44">SUM(D818*G818)/5252</f>
        <v>0</v>
      </c>
      <c r="J818"/>
      <c r="L818"/>
      <c r="M818"/>
      <c r="N818"/>
    </row>
    <row r="819" spans="3:14">
      <c r="C819"/>
      <c r="D819"/>
      <c r="E819"/>
      <c r="F819" s="8">
        <f t="shared" si="42"/>
        <v>0</v>
      </c>
      <c r="G819" s="7">
        <f t="shared" si="43"/>
        <v>0</v>
      </c>
      <c r="H819" s="7">
        <f t="shared" si="44"/>
        <v>0</v>
      </c>
      <c r="J819"/>
      <c r="L819"/>
      <c r="M819"/>
      <c r="N819"/>
    </row>
    <row r="820" spans="3:14">
      <c r="C820"/>
      <c r="D820"/>
      <c r="E820"/>
      <c r="F820" s="8">
        <f t="shared" si="42"/>
        <v>0</v>
      </c>
      <c r="G820" s="7">
        <f t="shared" si="43"/>
        <v>0</v>
      </c>
      <c r="H820" s="7">
        <f t="shared" si="44"/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ref="F882:F945" si="45">(D882*E882)/9507</f>
        <v>0</v>
      </c>
      <c r="G882" s="7">
        <f t="shared" ref="G882:G945" si="46">SUM(E882*0.7375)</f>
        <v>0</v>
      </c>
      <c r="H882" s="7">
        <f t="shared" ref="H882:H945" si="47">SUM(D882*G882)/5252</f>
        <v>0</v>
      </c>
      <c r="J882"/>
      <c r="L882"/>
      <c r="M882"/>
      <c r="N882"/>
    </row>
    <row r="883" spans="3:14">
      <c r="C883"/>
      <c r="D883"/>
      <c r="E883"/>
      <c r="F883" s="8">
        <f t="shared" si="45"/>
        <v>0</v>
      </c>
      <c r="G883" s="7">
        <f t="shared" si="46"/>
        <v>0</v>
      </c>
      <c r="H883" s="7">
        <f t="shared" si="47"/>
        <v>0</v>
      </c>
      <c r="J883"/>
      <c r="L883"/>
      <c r="M883"/>
      <c r="N883"/>
    </row>
    <row r="884" spans="3:14">
      <c r="C884"/>
      <c r="D884"/>
      <c r="E884"/>
      <c r="F884" s="8">
        <f t="shared" si="45"/>
        <v>0</v>
      </c>
      <c r="G884" s="7">
        <f t="shared" si="46"/>
        <v>0</v>
      </c>
      <c r="H884" s="7">
        <f t="shared" si="47"/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ref="F946:F1009" si="48">(D946*E946)/9507</f>
        <v>0</v>
      </c>
      <c r="G946" s="7">
        <f t="shared" ref="G946:G1009" si="49">SUM(E946*0.7375)</f>
        <v>0</v>
      </c>
      <c r="H946" s="7">
        <f t="shared" ref="H946:H1009" si="50">SUM(D946*G946)/5252</f>
        <v>0</v>
      </c>
      <c r="J946"/>
      <c r="L946"/>
      <c r="M946"/>
      <c r="N946"/>
    </row>
    <row r="947" spans="3:14">
      <c r="C947"/>
      <c r="D947"/>
      <c r="E947"/>
      <c r="F947" s="8">
        <f t="shared" si="48"/>
        <v>0</v>
      </c>
      <c r="G947" s="7">
        <f t="shared" si="49"/>
        <v>0</v>
      </c>
      <c r="H947" s="7">
        <f t="shared" si="50"/>
        <v>0</v>
      </c>
      <c r="J947"/>
      <c r="L947"/>
      <c r="M947"/>
      <c r="N947"/>
    </row>
    <row r="948" spans="3:14">
      <c r="C948"/>
      <c r="D948"/>
      <c r="E948"/>
      <c r="F948" s="8">
        <f t="shared" si="48"/>
        <v>0</v>
      </c>
      <c r="G948" s="7">
        <f t="shared" si="49"/>
        <v>0</v>
      </c>
      <c r="H948" s="7">
        <f t="shared" si="50"/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ref="F1010:F1073" si="51">(D1010*E1010)/9507</f>
        <v>0</v>
      </c>
      <c r="G1010" s="7">
        <f t="shared" ref="G1010:G1073" si="52">SUM(E1010*0.7375)</f>
        <v>0</v>
      </c>
      <c r="H1010" s="7">
        <f t="shared" ref="H1010:H1073" si="53">SUM(D1010*G1010)/5252</f>
        <v>0</v>
      </c>
      <c r="J1010"/>
      <c r="L1010"/>
      <c r="M1010"/>
      <c r="N1010"/>
    </row>
    <row r="1011" spans="3:14">
      <c r="C1011"/>
      <c r="D1011"/>
      <c r="E1011"/>
      <c r="F1011" s="8">
        <f t="shared" si="51"/>
        <v>0</v>
      </c>
      <c r="G1011" s="7">
        <f t="shared" si="52"/>
        <v>0</v>
      </c>
      <c r="H1011" s="7">
        <f t="shared" si="53"/>
        <v>0</v>
      </c>
      <c r="J1011"/>
      <c r="L1011"/>
      <c r="M1011"/>
      <c r="N1011"/>
    </row>
    <row r="1012" spans="3:14">
      <c r="C1012"/>
      <c r="D1012"/>
      <c r="E1012"/>
      <c r="F1012" s="8">
        <f t="shared" si="51"/>
        <v>0</v>
      </c>
      <c r="G1012" s="7">
        <f t="shared" si="52"/>
        <v>0</v>
      </c>
      <c r="H1012" s="7">
        <f t="shared" si="53"/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ref="F1074:F1122" si="54">(D1074*E1074)/9507</f>
        <v>0</v>
      </c>
      <c r="G1074" s="7">
        <f t="shared" ref="G1074:G1122" si="55">SUM(E1074*0.7375)</f>
        <v>0</v>
      </c>
      <c r="H1074" s="7">
        <f t="shared" ref="H1074:H1122" si="56">SUM(D1074*G1074)/5252</f>
        <v>0</v>
      </c>
      <c r="J1074"/>
      <c r="L1074"/>
      <c r="M1074"/>
      <c r="N1074"/>
    </row>
    <row r="1075" spans="3:14">
      <c r="C1075"/>
      <c r="D1075"/>
      <c r="E1075"/>
      <c r="F1075" s="8">
        <f t="shared" si="54"/>
        <v>0</v>
      </c>
      <c r="G1075" s="7">
        <f t="shared" si="55"/>
        <v>0</v>
      </c>
      <c r="H1075" s="7">
        <f t="shared" si="56"/>
        <v>0</v>
      </c>
      <c r="J1075"/>
      <c r="L1075"/>
      <c r="M1075"/>
      <c r="N1075"/>
    </row>
    <row r="1076" spans="3:14">
      <c r="C1076"/>
      <c r="D1076"/>
      <c r="E1076"/>
      <c r="F1076" s="8">
        <f t="shared" si="54"/>
        <v>0</v>
      </c>
      <c r="G1076" s="7">
        <f t="shared" si="55"/>
        <v>0</v>
      </c>
      <c r="H1076" s="7">
        <f t="shared" si="56"/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D20" sqref="D2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10.8</v>
      </c>
      <c r="C3" s="6">
        <f t="shared" ref="C3:C9" si="0">(A3*B3)/9507</f>
        <v>1.1360050489113285</v>
      </c>
      <c r="D3" s="6">
        <f t="shared" ref="D3:D9" si="1">SUM(B3*0.7375)</f>
        <v>7.9650000000000007</v>
      </c>
      <c r="E3" s="6">
        <f t="shared" ref="E3:E9" si="2">SUM(A3*D3)/5252</f>
        <v>1.5165651180502668</v>
      </c>
      <c r="F3" s="3">
        <v>75</v>
      </c>
      <c r="G3" s="3">
        <v>83</v>
      </c>
      <c r="H3" s="3">
        <v>9.8000000000000007</v>
      </c>
      <c r="I3" s="3">
        <v>82</v>
      </c>
    </row>
    <row r="4" spans="1:9">
      <c r="A4" s="3">
        <f t="shared" ref="A4:A9" si="3">A3+1000</f>
        <v>2000</v>
      </c>
      <c r="B4" s="3">
        <v>10.8</v>
      </c>
      <c r="C4" s="6">
        <f t="shared" si="0"/>
        <v>2.2720100978226569</v>
      </c>
      <c r="D4" s="6">
        <f t="shared" si="1"/>
        <v>7.9650000000000007</v>
      </c>
      <c r="E4" s="6">
        <f t="shared" si="2"/>
        <v>3.0331302361005337</v>
      </c>
      <c r="F4" s="3">
        <v>84</v>
      </c>
      <c r="G4" s="3">
        <v>83</v>
      </c>
      <c r="H4" s="3">
        <v>19</v>
      </c>
      <c r="I4" s="3">
        <v>108</v>
      </c>
    </row>
    <row r="5" spans="1:9">
      <c r="A5" s="3">
        <f t="shared" si="3"/>
        <v>3000</v>
      </c>
      <c r="B5" s="3">
        <v>13.2</v>
      </c>
      <c r="C5" s="6">
        <f t="shared" si="0"/>
        <v>4.1653518460082042</v>
      </c>
      <c r="D5" s="6">
        <f t="shared" si="1"/>
        <v>9.7349999999999994</v>
      </c>
      <c r="E5" s="6">
        <f t="shared" si="2"/>
        <v>5.5607387661843104</v>
      </c>
      <c r="F5" s="3">
        <v>85</v>
      </c>
      <c r="G5" s="3">
        <v>82</v>
      </c>
      <c r="H5" s="3">
        <v>41</v>
      </c>
      <c r="I5" s="3">
        <v>121</v>
      </c>
    </row>
    <row r="6" spans="1:9">
      <c r="A6" s="3">
        <f t="shared" si="3"/>
        <v>4000</v>
      </c>
      <c r="B6" s="3">
        <v>10.8</v>
      </c>
      <c r="C6" s="6">
        <f t="shared" si="0"/>
        <v>4.5440201956453139</v>
      </c>
      <c r="D6" s="6">
        <f t="shared" si="1"/>
        <v>7.9650000000000007</v>
      </c>
      <c r="E6" s="6">
        <f t="shared" si="2"/>
        <v>6.0662604722010673</v>
      </c>
      <c r="F6" s="3">
        <v>85</v>
      </c>
      <c r="G6" s="3">
        <v>82</v>
      </c>
      <c r="H6" s="3">
        <v>50</v>
      </c>
      <c r="I6" s="3">
        <v>100</v>
      </c>
    </row>
    <row r="7" spans="1:9">
      <c r="A7" s="3">
        <f t="shared" si="3"/>
        <v>5000</v>
      </c>
      <c r="B7" s="3">
        <v>9.6</v>
      </c>
      <c r="C7" s="6">
        <f t="shared" si="0"/>
        <v>5.0489113284947935</v>
      </c>
      <c r="D7" s="6">
        <f t="shared" si="1"/>
        <v>7.08</v>
      </c>
      <c r="E7" s="6">
        <f t="shared" si="2"/>
        <v>6.7402894135567406</v>
      </c>
      <c r="F7" s="3">
        <v>88</v>
      </c>
      <c r="G7" s="3">
        <v>83</v>
      </c>
      <c r="H7" s="3">
        <v>58</v>
      </c>
      <c r="I7" s="3">
        <v>95</v>
      </c>
    </row>
    <row r="8" spans="1:9">
      <c r="A8" s="3">
        <f t="shared" si="3"/>
        <v>6000</v>
      </c>
      <c r="B8" s="3">
        <v>7.2</v>
      </c>
      <c r="C8" s="6">
        <f t="shared" si="0"/>
        <v>4.5440201956453139</v>
      </c>
      <c r="D8" s="6">
        <f t="shared" si="1"/>
        <v>5.3100000000000005</v>
      </c>
      <c r="E8" s="6">
        <f t="shared" si="2"/>
        <v>6.0662604722010673</v>
      </c>
      <c r="F8" s="3">
        <v>91</v>
      </c>
      <c r="G8" s="3">
        <v>83</v>
      </c>
      <c r="H8" s="3">
        <v>78</v>
      </c>
      <c r="I8" s="3">
        <v>92</v>
      </c>
    </row>
    <row r="9" spans="1:9">
      <c r="A9" s="3">
        <f t="shared" si="3"/>
        <v>7000</v>
      </c>
      <c r="B9" s="3">
        <v>6</v>
      </c>
      <c r="C9" s="6">
        <f t="shared" si="0"/>
        <v>4.417797412432944</v>
      </c>
      <c r="D9" s="6">
        <f t="shared" si="1"/>
        <v>4.4250000000000007</v>
      </c>
      <c r="E9" s="6">
        <f t="shared" si="2"/>
        <v>5.8977532368621484</v>
      </c>
      <c r="F9" s="3">
        <v>89</v>
      </c>
      <c r="G9" s="3">
        <v>82</v>
      </c>
      <c r="H9" s="3">
        <v>90</v>
      </c>
      <c r="I9" s="3">
        <v>86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6" sqref="B6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9.6</v>
      </c>
      <c r="C3" s="6">
        <f t="shared" ref="C3:C9" si="0">(A3*B3)/9507</f>
        <v>1.0097822656989586</v>
      </c>
      <c r="D3" s="6">
        <f t="shared" ref="D3:D9" si="1">SUM(B3*0.7375)</f>
        <v>7.08</v>
      </c>
      <c r="E3" s="6">
        <f t="shared" ref="E3:E9" si="2">SUM(A3*D3)/5252</f>
        <v>1.3480578827113481</v>
      </c>
      <c r="F3" s="3">
        <v>74</v>
      </c>
      <c r="G3" s="3">
        <v>83</v>
      </c>
      <c r="H3" s="3">
        <v>13.6</v>
      </c>
      <c r="I3" s="3">
        <v>77.599999999999994</v>
      </c>
    </row>
    <row r="4" spans="1:9">
      <c r="A4" s="3">
        <f t="shared" ref="A4:A9" si="3">A3+1000</f>
        <v>2000</v>
      </c>
      <c r="B4" s="3">
        <v>9.6</v>
      </c>
      <c r="C4" s="6">
        <f t="shared" si="0"/>
        <v>2.0195645313979171</v>
      </c>
      <c r="D4" s="6">
        <f t="shared" si="1"/>
        <v>7.08</v>
      </c>
      <c r="E4" s="6">
        <f t="shared" si="2"/>
        <v>2.6961157654226962</v>
      </c>
      <c r="F4" s="3">
        <v>77</v>
      </c>
      <c r="G4" s="3">
        <v>83</v>
      </c>
      <c r="H4" s="3">
        <v>15.3</v>
      </c>
      <c r="I4" s="3">
        <v>56</v>
      </c>
    </row>
    <row r="5" spans="1:9">
      <c r="A5" s="3">
        <f t="shared" si="3"/>
        <v>3000</v>
      </c>
      <c r="B5" s="3">
        <v>9.6</v>
      </c>
      <c r="C5" s="6">
        <f t="shared" si="0"/>
        <v>3.0293467970968759</v>
      </c>
      <c r="D5" s="6">
        <f t="shared" si="1"/>
        <v>7.08</v>
      </c>
      <c r="E5" s="6">
        <f t="shared" si="2"/>
        <v>4.044173648134044</v>
      </c>
      <c r="F5" s="3">
        <v>80</v>
      </c>
      <c r="G5" s="3">
        <v>83</v>
      </c>
      <c r="H5" s="3">
        <v>36.700000000000003</v>
      </c>
      <c r="I5" s="3">
        <v>81</v>
      </c>
    </row>
    <row r="6" spans="1:9">
      <c r="A6" s="3">
        <f t="shared" si="3"/>
        <v>4000</v>
      </c>
      <c r="B6" s="3">
        <v>7.2</v>
      </c>
      <c r="C6" s="6">
        <f t="shared" si="0"/>
        <v>3.0293467970968759</v>
      </c>
      <c r="D6" s="6">
        <f t="shared" si="1"/>
        <v>5.3100000000000005</v>
      </c>
      <c r="E6" s="6">
        <f t="shared" si="2"/>
        <v>4.0441736481340449</v>
      </c>
      <c r="F6" s="3">
        <v>84</v>
      </c>
      <c r="G6" s="3">
        <v>83</v>
      </c>
      <c r="H6" s="3">
        <v>30</v>
      </c>
      <c r="I6" s="3">
        <v>58</v>
      </c>
    </row>
    <row r="7" spans="1:9">
      <c r="A7" s="3">
        <f t="shared" si="3"/>
        <v>5000</v>
      </c>
      <c r="B7" s="3">
        <v>7.2</v>
      </c>
      <c r="C7" s="6">
        <f t="shared" si="0"/>
        <v>3.7866834963710949</v>
      </c>
      <c r="D7" s="6">
        <f t="shared" si="1"/>
        <v>5.3100000000000005</v>
      </c>
      <c r="E7" s="6">
        <f t="shared" si="2"/>
        <v>5.0552170601675561</v>
      </c>
      <c r="F7" s="3">
        <v>81</v>
      </c>
      <c r="G7" s="3">
        <v>83</v>
      </c>
      <c r="H7" s="3">
        <v>47</v>
      </c>
      <c r="I7" s="3">
        <v>62</v>
      </c>
    </row>
    <row r="8" spans="1:9">
      <c r="A8" s="3">
        <f t="shared" si="3"/>
        <v>6000</v>
      </c>
      <c r="B8" s="3">
        <v>7.2</v>
      </c>
      <c r="C8" s="6">
        <f t="shared" si="0"/>
        <v>4.5440201956453139</v>
      </c>
      <c r="D8" s="6">
        <f t="shared" si="1"/>
        <v>5.3100000000000005</v>
      </c>
      <c r="E8" s="6">
        <f t="shared" si="2"/>
        <v>6.0662604722010673</v>
      </c>
      <c r="F8" s="3">
        <v>83</v>
      </c>
      <c r="G8" s="3">
        <v>83</v>
      </c>
      <c r="H8" s="3">
        <v>55</v>
      </c>
      <c r="I8" s="3">
        <v>64</v>
      </c>
    </row>
    <row r="9" spans="1:9">
      <c r="A9" s="3">
        <f t="shared" si="3"/>
        <v>7000</v>
      </c>
      <c r="B9" s="3">
        <v>9.6</v>
      </c>
      <c r="C9" s="6">
        <f t="shared" si="0"/>
        <v>7.0684758598927102</v>
      </c>
      <c r="D9" s="6">
        <f t="shared" si="1"/>
        <v>7.08</v>
      </c>
      <c r="E9" s="6">
        <f t="shared" si="2"/>
        <v>9.4364051789794363</v>
      </c>
      <c r="F9" s="3">
        <v>94</v>
      </c>
      <c r="G9" s="3">
        <v>83</v>
      </c>
      <c r="H9" s="3">
        <v>86</v>
      </c>
      <c r="I9" s="3">
        <v>78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H7" sqref="H7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7.2</v>
      </c>
      <c r="C3" s="6">
        <f t="shared" ref="C3:C7" si="0">(A3*B3)/9507</f>
        <v>0.75733669927421898</v>
      </c>
      <c r="D3" s="6">
        <f t="shared" ref="D3:D7" si="1">SUM(B3*0.7375)</f>
        <v>5.3100000000000005</v>
      </c>
      <c r="E3" s="6">
        <f t="shared" ref="E3:E7" si="2">SUM(A3*D3)/5252</f>
        <v>1.0110434120335112</v>
      </c>
      <c r="F3" s="3">
        <v>75</v>
      </c>
      <c r="G3" s="3">
        <v>86</v>
      </c>
      <c r="H3" s="3">
        <v>9.1999999999999993</v>
      </c>
      <c r="I3" s="3">
        <v>70</v>
      </c>
    </row>
    <row r="4" spans="1:9">
      <c r="A4" s="3">
        <f t="shared" ref="A4:A7" si="3">A3+1000</f>
        <v>2000</v>
      </c>
      <c r="B4" s="3">
        <v>6</v>
      </c>
      <c r="C4" s="6">
        <f t="shared" si="0"/>
        <v>1.2622278321236984</v>
      </c>
      <c r="D4" s="6">
        <f t="shared" si="1"/>
        <v>4.4250000000000007</v>
      </c>
      <c r="E4" s="6">
        <f t="shared" si="2"/>
        <v>1.6850723533891854</v>
      </c>
      <c r="F4" s="3">
        <v>78</v>
      </c>
      <c r="G4" s="3">
        <v>86</v>
      </c>
      <c r="H4" s="3">
        <v>13.7</v>
      </c>
      <c r="I4" s="3">
        <v>58</v>
      </c>
    </row>
    <row r="5" spans="1:9">
      <c r="A5" s="3">
        <f t="shared" si="3"/>
        <v>3000</v>
      </c>
      <c r="B5" s="3">
        <v>3.6</v>
      </c>
      <c r="C5" s="6">
        <f t="shared" si="0"/>
        <v>1.1360050489113285</v>
      </c>
      <c r="D5" s="6">
        <f t="shared" si="1"/>
        <v>2.6550000000000002</v>
      </c>
      <c r="E5" s="6">
        <f t="shared" si="2"/>
        <v>1.5165651180502668</v>
      </c>
      <c r="F5" s="3">
        <v>68</v>
      </c>
      <c r="G5" s="3">
        <v>87</v>
      </c>
      <c r="H5" s="3">
        <v>14.8</v>
      </c>
      <c r="I5" s="3">
        <v>46</v>
      </c>
    </row>
    <row r="6" spans="1:9">
      <c r="A6" s="3">
        <f t="shared" si="3"/>
        <v>4000</v>
      </c>
      <c r="B6" s="3">
        <v>2.4</v>
      </c>
      <c r="C6" s="6">
        <f t="shared" si="0"/>
        <v>1.0097822656989586</v>
      </c>
      <c r="D6" s="6">
        <f t="shared" si="1"/>
        <v>1.77</v>
      </c>
      <c r="E6" s="6">
        <f t="shared" si="2"/>
        <v>1.3480578827113481</v>
      </c>
      <c r="F6" s="3">
        <v>68</v>
      </c>
      <c r="G6" s="3">
        <v>91</v>
      </c>
      <c r="H6" s="3">
        <v>13</v>
      </c>
      <c r="I6" s="3">
        <v>35</v>
      </c>
    </row>
    <row r="7" spans="1:9">
      <c r="A7" s="3">
        <f t="shared" si="3"/>
        <v>5000</v>
      </c>
      <c r="B7" s="3">
        <v>2.4</v>
      </c>
      <c r="C7" s="6">
        <f t="shared" si="0"/>
        <v>1.2622278321236984</v>
      </c>
      <c r="D7" s="6">
        <f t="shared" si="1"/>
        <v>1.77</v>
      </c>
      <c r="E7" s="6">
        <f t="shared" si="2"/>
        <v>1.6850723533891852</v>
      </c>
      <c r="F7" s="3">
        <v>65</v>
      </c>
      <c r="G7" s="3">
        <v>91</v>
      </c>
      <c r="H7" s="3">
        <v>48.9</v>
      </c>
      <c r="I7" s="3">
        <v>32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2012-11-26T18:13:37Z</cp:lastPrinted>
  <dcterms:created xsi:type="dcterms:W3CDTF">2009-05-07T18:21:17Z</dcterms:created>
  <dcterms:modified xsi:type="dcterms:W3CDTF">2012-12-17T03:38:15Z</dcterms:modified>
</cp:coreProperties>
</file>