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7" activeTab="1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F1126"/>
  <c r="G1126"/>
  <c r="H1126" s="1"/>
  <c r="F1127"/>
  <c r="G1127"/>
  <c r="H1127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<sst xmlns="http://schemas.openxmlformats.org/spreadsheetml/2006/main" count="43" uniqueCount="13">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</sst>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diamond"/>
              <c:size val="9"/>
            </c:marker>
          </c:dPt>
          <c:dPt>
            <c:idx val="15"/>
            <c:marker>
              <c:symbol val="diamond"/>
              <c:size val="9"/>
            </c:marker>
          </c:dPt>
          <c:dPt>
            <c:idx val="40"/>
            <c:marker>
              <c:symbol val="diamond"/>
              <c:size val="9"/>
            </c:marker>
          </c:dPt>
          <c:dLbls>
            <c:dLbl>
              <c:idx val="1"/>
              <c:layout>
                <c:manualLayout>
                  <c:x val="-8.888888888888901E-3"/>
                  <c:y val="-4.1394335511982565E-2"/>
                </c:manualLayout>
              </c:layout>
              <c:showVal val="1"/>
            </c:dLbl>
            <c:dLbl>
              <c:idx val="15"/>
              <c:layout>
                <c:manualLayout>
                  <c:x val="-9.0370370370370448E-2"/>
                  <c:y val="1.7429193899782151E-2"/>
                </c:manualLayout>
              </c:layout>
              <c:showVal val="1"/>
            </c:dLbl>
            <c:dLbl>
              <c:idx val="40"/>
              <c:layout>
                <c:manualLayout>
                  <c:x val="-6.666666666666668E-2"/>
                  <c:y val="2.6143790849673245E-2"/>
                </c:manualLayout>
              </c:layout>
              <c:showVal val="1"/>
            </c:dLbl>
            <c:delete val="1"/>
          </c:dLbls>
          <c:xVal>
            <c:numRef>
              <c:f>'Peak data'!$D$3:$D$1681</c:f>
              <c:numCache>
                <c:formatCode>General</c:formatCode>
                <c:ptCount val="1665"/>
                <c:pt idx="0">
                  <c:v>48</c:v>
                </c:pt>
                <c:pt idx="1">
                  <c:v>58</c:v>
                </c:pt>
                <c:pt idx="2">
                  <c:v>73</c:v>
                </c:pt>
                <c:pt idx="3">
                  <c:v>210</c:v>
                </c:pt>
                <c:pt idx="4">
                  <c:v>410</c:v>
                </c:pt>
                <c:pt idx="5">
                  <c:v>537</c:v>
                </c:pt>
                <c:pt idx="6">
                  <c:v>685</c:v>
                </c:pt>
                <c:pt idx="7">
                  <c:v>869</c:v>
                </c:pt>
                <c:pt idx="8">
                  <c:v>1002</c:v>
                </c:pt>
                <c:pt idx="9">
                  <c:v>1156</c:v>
                </c:pt>
                <c:pt idx="10">
                  <c:v>1333</c:v>
                </c:pt>
                <c:pt idx="11">
                  <c:v>1466</c:v>
                </c:pt>
                <c:pt idx="12">
                  <c:v>1608</c:v>
                </c:pt>
                <c:pt idx="13">
                  <c:v>1792</c:v>
                </c:pt>
                <c:pt idx="14">
                  <c:v>1930</c:v>
                </c:pt>
                <c:pt idx="15">
                  <c:v>2057</c:v>
                </c:pt>
                <c:pt idx="16">
                  <c:v>2196</c:v>
                </c:pt>
                <c:pt idx="17">
                  <c:v>2331</c:v>
                </c:pt>
                <c:pt idx="18">
                  <c:v>2463</c:v>
                </c:pt>
                <c:pt idx="19">
                  <c:v>2610</c:v>
                </c:pt>
                <c:pt idx="20">
                  <c:v>2758</c:v>
                </c:pt>
                <c:pt idx="21">
                  <c:v>2906</c:v>
                </c:pt>
                <c:pt idx="22">
                  <c:v>3057</c:v>
                </c:pt>
                <c:pt idx="23">
                  <c:v>3370</c:v>
                </c:pt>
                <c:pt idx="24">
                  <c:v>3523</c:v>
                </c:pt>
                <c:pt idx="25">
                  <c:v>3678</c:v>
                </c:pt>
                <c:pt idx="26">
                  <c:v>3990</c:v>
                </c:pt>
                <c:pt idx="27">
                  <c:v>4144</c:v>
                </c:pt>
                <c:pt idx="28">
                  <c:v>4460</c:v>
                </c:pt>
                <c:pt idx="29">
                  <c:v>4617</c:v>
                </c:pt>
                <c:pt idx="30">
                  <c:v>4926</c:v>
                </c:pt>
                <c:pt idx="31">
                  <c:v>5083</c:v>
                </c:pt>
                <c:pt idx="32">
                  <c:v>5237</c:v>
                </c:pt>
                <c:pt idx="33">
                  <c:v>5547</c:v>
                </c:pt>
                <c:pt idx="34">
                  <c:v>5699</c:v>
                </c:pt>
                <c:pt idx="35">
                  <c:v>6149</c:v>
                </c:pt>
                <c:pt idx="36">
                  <c:v>6451</c:v>
                </c:pt>
                <c:pt idx="37">
                  <c:v>6734</c:v>
                </c:pt>
                <c:pt idx="38">
                  <c:v>7024</c:v>
                </c:pt>
                <c:pt idx="39">
                  <c:v>7364</c:v>
                </c:pt>
                <c:pt idx="40">
                  <c:v>7500</c:v>
                </c:pt>
              </c:numCache>
            </c:numRef>
          </c:xVal>
          <c:yVal>
            <c:numRef>
              <c:f>'Peak data'!$G$3:$G$1681</c:f>
              <c:numCache>
                <c:formatCode>0.00</c:formatCode>
                <c:ptCount val="1665"/>
                <c:pt idx="0">
                  <c:v>69.767499999999998</c:v>
                </c:pt>
                <c:pt idx="1">
                  <c:v>69.767499999999998</c:v>
                </c:pt>
                <c:pt idx="2">
                  <c:v>69.767499999999998</c:v>
                </c:pt>
                <c:pt idx="3">
                  <c:v>69.767499999999998</c:v>
                </c:pt>
                <c:pt idx="4">
                  <c:v>68.882500000000007</c:v>
                </c:pt>
                <c:pt idx="5">
                  <c:v>68.14500000000001</c:v>
                </c:pt>
                <c:pt idx="6">
                  <c:v>68.14500000000001</c:v>
                </c:pt>
                <c:pt idx="7">
                  <c:v>68.14500000000001</c:v>
                </c:pt>
                <c:pt idx="8">
                  <c:v>68.14500000000001</c:v>
                </c:pt>
                <c:pt idx="9">
                  <c:v>68.14500000000001</c:v>
                </c:pt>
                <c:pt idx="10">
                  <c:v>68.14500000000001</c:v>
                </c:pt>
                <c:pt idx="11">
                  <c:v>68.14500000000001</c:v>
                </c:pt>
                <c:pt idx="12">
                  <c:v>68.14500000000001</c:v>
                </c:pt>
                <c:pt idx="13">
                  <c:v>68.14500000000001</c:v>
                </c:pt>
                <c:pt idx="14">
                  <c:v>68.14500000000001</c:v>
                </c:pt>
                <c:pt idx="15">
                  <c:v>68.14500000000001</c:v>
                </c:pt>
                <c:pt idx="16">
                  <c:v>66.375</c:v>
                </c:pt>
                <c:pt idx="17">
                  <c:v>62.245000000000005</c:v>
                </c:pt>
                <c:pt idx="18">
                  <c:v>57.23</c:v>
                </c:pt>
                <c:pt idx="19">
                  <c:v>52.215000000000003</c:v>
                </c:pt>
                <c:pt idx="20">
                  <c:v>48.822500000000005</c:v>
                </c:pt>
                <c:pt idx="21">
                  <c:v>44.692500000000003</c:v>
                </c:pt>
                <c:pt idx="22">
                  <c:v>41.300000000000004</c:v>
                </c:pt>
                <c:pt idx="23">
                  <c:v>34.662500000000001</c:v>
                </c:pt>
                <c:pt idx="24">
                  <c:v>32.155000000000001</c:v>
                </c:pt>
                <c:pt idx="25">
                  <c:v>29.647500000000004</c:v>
                </c:pt>
                <c:pt idx="26">
                  <c:v>25.517500000000002</c:v>
                </c:pt>
                <c:pt idx="27">
                  <c:v>23.747500000000002</c:v>
                </c:pt>
                <c:pt idx="28">
                  <c:v>20.502500000000001</c:v>
                </c:pt>
                <c:pt idx="29">
                  <c:v>18.732500000000002</c:v>
                </c:pt>
                <c:pt idx="30">
                  <c:v>16.225000000000001</c:v>
                </c:pt>
                <c:pt idx="31">
                  <c:v>14.602500000000001</c:v>
                </c:pt>
                <c:pt idx="32">
                  <c:v>13.717500000000001</c:v>
                </c:pt>
                <c:pt idx="33">
                  <c:v>12.094999999999999</c:v>
                </c:pt>
                <c:pt idx="34">
                  <c:v>11.21</c:v>
                </c:pt>
                <c:pt idx="35">
                  <c:v>9.5875000000000004</c:v>
                </c:pt>
                <c:pt idx="36">
                  <c:v>8.7025000000000006</c:v>
                </c:pt>
                <c:pt idx="37">
                  <c:v>7.9650000000000007</c:v>
                </c:pt>
                <c:pt idx="38">
                  <c:v>7.08</c:v>
                </c:pt>
                <c:pt idx="39">
                  <c:v>6.1950000000000003</c:v>
                </c:pt>
                <c:pt idx="40">
                  <c:v>5.4575000000000005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</c:ser>
        <c:axId val="59620352"/>
        <c:axId val="59626624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6"/>
            <c:marker>
              <c:symbol val="square"/>
              <c:size val="9"/>
            </c:marker>
          </c:dPt>
          <c:dPt>
            <c:idx val="40"/>
            <c:marker>
              <c:symbol val="square"/>
              <c:size val="9"/>
            </c:marker>
          </c:dPt>
          <c:dLbls>
            <c:dLbl>
              <c:idx val="16"/>
              <c:layout>
                <c:manualLayout>
                  <c:x val="-2.8148148148148148E-2"/>
                  <c:y val="-3.7037037037037056E-2"/>
                </c:manualLayout>
              </c:layout>
              <c:showVal val="1"/>
            </c:dLbl>
            <c:dLbl>
              <c:idx val="40"/>
              <c:layout>
                <c:manualLayout>
                  <c:x val="-5.4814814814814906E-2"/>
                  <c:y val="-4.5751633986928206E-2"/>
                </c:manualLayout>
              </c:layout>
              <c:showVal val="1"/>
            </c:dLbl>
            <c:delete val="1"/>
          </c:dLbls>
          <c:xVal>
            <c:numRef>
              <c:f>'Peak data'!$D$3:$D$4681</c:f>
              <c:numCache>
                <c:formatCode>General</c:formatCode>
                <c:ptCount val="4665"/>
                <c:pt idx="0">
                  <c:v>48</c:v>
                </c:pt>
                <c:pt idx="1">
                  <c:v>58</c:v>
                </c:pt>
                <c:pt idx="2">
                  <c:v>73</c:v>
                </c:pt>
                <c:pt idx="3">
                  <c:v>210</c:v>
                </c:pt>
                <c:pt idx="4">
                  <c:v>410</c:v>
                </c:pt>
                <c:pt idx="5">
                  <c:v>537</c:v>
                </c:pt>
                <c:pt idx="6">
                  <c:v>685</c:v>
                </c:pt>
                <c:pt idx="7">
                  <c:v>869</c:v>
                </c:pt>
                <c:pt idx="8">
                  <c:v>1002</c:v>
                </c:pt>
                <c:pt idx="9">
                  <c:v>1156</c:v>
                </c:pt>
                <c:pt idx="10">
                  <c:v>1333</c:v>
                </c:pt>
                <c:pt idx="11">
                  <c:v>1466</c:v>
                </c:pt>
                <c:pt idx="12">
                  <c:v>1608</c:v>
                </c:pt>
                <c:pt idx="13">
                  <c:v>1792</c:v>
                </c:pt>
                <c:pt idx="14">
                  <c:v>1930</c:v>
                </c:pt>
                <c:pt idx="15">
                  <c:v>2057</c:v>
                </c:pt>
                <c:pt idx="16">
                  <c:v>2196</c:v>
                </c:pt>
                <c:pt idx="17">
                  <c:v>2331</c:v>
                </c:pt>
                <c:pt idx="18">
                  <c:v>2463</c:v>
                </c:pt>
                <c:pt idx="19">
                  <c:v>2610</c:v>
                </c:pt>
                <c:pt idx="20">
                  <c:v>2758</c:v>
                </c:pt>
                <c:pt idx="21">
                  <c:v>2906</c:v>
                </c:pt>
                <c:pt idx="22">
                  <c:v>3057</c:v>
                </c:pt>
                <c:pt idx="23">
                  <c:v>3370</c:v>
                </c:pt>
                <c:pt idx="24">
                  <c:v>3523</c:v>
                </c:pt>
                <c:pt idx="25">
                  <c:v>3678</c:v>
                </c:pt>
                <c:pt idx="26">
                  <c:v>3990</c:v>
                </c:pt>
                <c:pt idx="27">
                  <c:v>4144</c:v>
                </c:pt>
                <c:pt idx="28">
                  <c:v>4460</c:v>
                </c:pt>
                <c:pt idx="29">
                  <c:v>4617</c:v>
                </c:pt>
                <c:pt idx="30">
                  <c:v>4926</c:v>
                </c:pt>
                <c:pt idx="31">
                  <c:v>5083</c:v>
                </c:pt>
                <c:pt idx="32">
                  <c:v>5237</c:v>
                </c:pt>
                <c:pt idx="33">
                  <c:v>5547</c:v>
                </c:pt>
                <c:pt idx="34">
                  <c:v>5699</c:v>
                </c:pt>
                <c:pt idx="35">
                  <c:v>6149</c:v>
                </c:pt>
                <c:pt idx="36">
                  <c:v>6451</c:v>
                </c:pt>
                <c:pt idx="37">
                  <c:v>6734</c:v>
                </c:pt>
                <c:pt idx="38">
                  <c:v>7024</c:v>
                </c:pt>
                <c:pt idx="39">
                  <c:v>7364</c:v>
                </c:pt>
                <c:pt idx="40">
                  <c:v>7500</c:v>
                </c:pt>
              </c:numCache>
            </c:numRef>
          </c:xVal>
          <c:yVal>
            <c:numRef>
              <c:f>'Peak data'!$H$3:$H$1681</c:f>
              <c:numCache>
                <c:formatCode>0.00</c:formatCode>
                <c:ptCount val="1665"/>
                <c:pt idx="0">
                  <c:v>0.63763137852246765</c:v>
                </c:pt>
                <c:pt idx="1">
                  <c:v>0.7704712490479817</c:v>
                </c:pt>
                <c:pt idx="2">
                  <c:v>0.96973105483625288</c:v>
                </c:pt>
                <c:pt idx="3">
                  <c:v>2.7896372810357959</c:v>
                </c:pt>
                <c:pt idx="4">
                  <c:v>5.3773467250571221</c:v>
                </c:pt>
                <c:pt idx="5">
                  <c:v>6.9676056740289427</c:v>
                </c:pt>
                <c:pt idx="6">
                  <c:v>8.887914127951257</c:v>
                </c:pt>
                <c:pt idx="7">
                  <c:v>11.275324638233057</c:v>
                </c:pt>
                <c:pt idx="8">
                  <c:v>13.001007235338919</c:v>
                </c:pt>
                <c:pt idx="9">
                  <c:v>14.999166031987816</c:v>
                </c:pt>
                <c:pt idx="10">
                  <c:v>17.295751142421938</c:v>
                </c:pt>
                <c:pt idx="11">
                  <c:v>19.021433739527804</c:v>
                </c:pt>
                <c:pt idx="12">
                  <c:v>20.863891850723537</c:v>
                </c:pt>
                <c:pt idx="13">
                  <c:v>23.251302361005337</c:v>
                </c:pt>
                <c:pt idx="14">
                  <c:v>25.04186024371668</c:v>
                </c:pt>
                <c:pt idx="15">
                  <c:v>26.689692498095965</c:v>
                </c:pt>
                <c:pt idx="16">
                  <c:v>27.753141660319876</c:v>
                </c:pt>
                <c:pt idx="17">
                  <c:v>27.626255712109671</c:v>
                </c:pt>
                <c:pt idx="18">
                  <c:v>26.838821401370904</c:v>
                </c:pt>
                <c:pt idx="19">
                  <c:v>25.948429169840065</c:v>
                </c:pt>
                <c:pt idx="20">
                  <c:v>25.638319687738008</c:v>
                </c:pt>
                <c:pt idx="21">
                  <c:v>24.728942307692311</c:v>
                </c:pt>
                <c:pt idx="22">
                  <c:v>24.039242193450114</c:v>
                </c:pt>
                <c:pt idx="23">
                  <c:v>22.241550837776085</c:v>
                </c:pt>
                <c:pt idx="24">
                  <c:v>21.569319306930694</c:v>
                </c:pt>
                <c:pt idx="25">
                  <c:v>20.76228198781417</c:v>
                </c:pt>
                <c:pt idx="26">
                  <c:v>19.385914889565882</c:v>
                </c:pt>
                <c:pt idx="27">
                  <c:v>18.737555217060169</c:v>
                </c:pt>
                <c:pt idx="28">
                  <c:v>17.410729246001527</c:v>
                </c:pt>
                <c:pt idx="29">
                  <c:v>16.467622334348821</c:v>
                </c:pt>
                <c:pt idx="30">
                  <c:v>15.217888423457731</c:v>
                </c:pt>
                <c:pt idx="31">
                  <c:v>14.132617574257427</c:v>
                </c:pt>
                <c:pt idx="32">
                  <c:v>13.678322067783702</c:v>
                </c:pt>
                <c:pt idx="33">
                  <c:v>12.774365003808072</c:v>
                </c:pt>
                <c:pt idx="34">
                  <c:v>12.164087966488959</c:v>
                </c:pt>
                <c:pt idx="35">
                  <c:v>11.224969059405941</c:v>
                </c:pt>
                <c:pt idx="36">
                  <c:v>10.689228389185073</c:v>
                </c:pt>
                <c:pt idx="37">
                  <c:v>10.212549504950497</c:v>
                </c:pt>
                <c:pt idx="38">
                  <c:v>9.4687585681645086</c:v>
                </c:pt>
                <c:pt idx="39">
                  <c:v>8.6862109672505721</c:v>
                </c:pt>
                <c:pt idx="40">
                  <c:v>7.7934596344249814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1"/>
            <c:marker>
              <c:symbol val="diamond"/>
              <c:size val="9"/>
            </c:marker>
          </c:dPt>
          <c:dPt>
            <c:idx val="26"/>
            <c:marker>
              <c:symbol val="diamond"/>
              <c:size val="9"/>
            </c:marker>
          </c:dPt>
          <c:dPt>
            <c:idx val="40"/>
            <c:marker>
              <c:symbol val="diamond"/>
              <c:size val="9"/>
            </c:marker>
          </c:dPt>
          <c:dLbls>
            <c:dLbl>
              <c:idx val="1"/>
              <c:layout>
                <c:manualLayout>
                  <c:x val="1.4814814814814821E-3"/>
                  <c:y val="-3.4858387799564315E-2"/>
                </c:manualLayout>
              </c:layout>
              <c:showVal val="1"/>
            </c:dLbl>
            <c:dLbl>
              <c:idx val="26"/>
              <c:layout>
                <c:manualLayout>
                  <c:x val="-1.3333333333333341E-2"/>
                  <c:y val="-3.050108932461874E-2"/>
                </c:manualLayout>
              </c:layout>
              <c:showVal val="1"/>
            </c:dLbl>
            <c:dLbl>
              <c:idx val="40"/>
              <c:layout>
                <c:manualLayout>
                  <c:x val="-7.1111111111111111E-2"/>
                  <c:y val="-3.2679738562091554E-2"/>
                </c:manualLayout>
              </c:layout>
              <c:showVal val="1"/>
            </c:dLbl>
            <c:delete val="1"/>
          </c:dLbls>
          <c:xVal>
            <c:numRef>
              <c:f>'Peak data'!$D$3:$D$43</c:f>
              <c:numCache>
                <c:formatCode>General</c:formatCode>
                <c:ptCount val="41"/>
                <c:pt idx="0">
                  <c:v>48</c:v>
                </c:pt>
                <c:pt idx="1">
                  <c:v>58</c:v>
                </c:pt>
                <c:pt idx="2">
                  <c:v>73</c:v>
                </c:pt>
                <c:pt idx="3">
                  <c:v>210</c:v>
                </c:pt>
                <c:pt idx="4">
                  <c:v>410</c:v>
                </c:pt>
                <c:pt idx="5">
                  <c:v>537</c:v>
                </c:pt>
                <c:pt idx="6">
                  <c:v>685</c:v>
                </c:pt>
                <c:pt idx="7">
                  <c:v>869</c:v>
                </c:pt>
                <c:pt idx="8">
                  <c:v>1002</c:v>
                </c:pt>
                <c:pt idx="9">
                  <c:v>1156</c:v>
                </c:pt>
                <c:pt idx="10">
                  <c:v>1333</c:v>
                </c:pt>
                <c:pt idx="11">
                  <c:v>1466</c:v>
                </c:pt>
                <c:pt idx="12">
                  <c:v>1608</c:v>
                </c:pt>
                <c:pt idx="13">
                  <c:v>1792</c:v>
                </c:pt>
                <c:pt idx="14">
                  <c:v>1930</c:v>
                </c:pt>
                <c:pt idx="15">
                  <c:v>2057</c:v>
                </c:pt>
                <c:pt idx="16">
                  <c:v>2196</c:v>
                </c:pt>
                <c:pt idx="17">
                  <c:v>2331</c:v>
                </c:pt>
                <c:pt idx="18">
                  <c:v>2463</c:v>
                </c:pt>
                <c:pt idx="19">
                  <c:v>2610</c:v>
                </c:pt>
                <c:pt idx="20">
                  <c:v>2758</c:v>
                </c:pt>
                <c:pt idx="21">
                  <c:v>2906</c:v>
                </c:pt>
                <c:pt idx="22">
                  <c:v>3057</c:v>
                </c:pt>
                <c:pt idx="23">
                  <c:v>3370</c:v>
                </c:pt>
                <c:pt idx="24">
                  <c:v>3523</c:v>
                </c:pt>
                <c:pt idx="25">
                  <c:v>3678</c:v>
                </c:pt>
                <c:pt idx="26">
                  <c:v>3990</c:v>
                </c:pt>
                <c:pt idx="27">
                  <c:v>4144</c:v>
                </c:pt>
                <c:pt idx="28">
                  <c:v>4460</c:v>
                </c:pt>
                <c:pt idx="29">
                  <c:v>4617</c:v>
                </c:pt>
                <c:pt idx="30">
                  <c:v>4926</c:v>
                </c:pt>
                <c:pt idx="31">
                  <c:v>5083</c:v>
                </c:pt>
                <c:pt idx="32">
                  <c:v>5237</c:v>
                </c:pt>
                <c:pt idx="33">
                  <c:v>5547</c:v>
                </c:pt>
                <c:pt idx="34">
                  <c:v>5699</c:v>
                </c:pt>
                <c:pt idx="35">
                  <c:v>6149</c:v>
                </c:pt>
                <c:pt idx="36">
                  <c:v>6451</c:v>
                </c:pt>
                <c:pt idx="37">
                  <c:v>6734</c:v>
                </c:pt>
                <c:pt idx="38">
                  <c:v>7024</c:v>
                </c:pt>
                <c:pt idx="39">
                  <c:v>7364</c:v>
                </c:pt>
                <c:pt idx="40">
                  <c:v>7500</c:v>
                </c:pt>
              </c:numCache>
            </c:numRef>
          </c:xVal>
          <c:yVal>
            <c:numRef>
              <c:f>'Peak data'!$A$3:$A$43</c:f>
              <c:numCache>
                <c:formatCode>General</c:formatCode>
                <c:ptCount val="41"/>
                <c:pt idx="0">
                  <c:v>49.63</c:v>
                </c:pt>
                <c:pt idx="1">
                  <c:v>49.7</c:v>
                </c:pt>
                <c:pt idx="2">
                  <c:v>49.55</c:v>
                </c:pt>
                <c:pt idx="3">
                  <c:v>49.41</c:v>
                </c:pt>
                <c:pt idx="4">
                  <c:v>49.33</c:v>
                </c:pt>
                <c:pt idx="5">
                  <c:v>49.26</c:v>
                </c:pt>
                <c:pt idx="6">
                  <c:v>49.11</c:v>
                </c:pt>
                <c:pt idx="7">
                  <c:v>49.04</c:v>
                </c:pt>
                <c:pt idx="8">
                  <c:v>48.89</c:v>
                </c:pt>
                <c:pt idx="9">
                  <c:v>48.74</c:v>
                </c:pt>
                <c:pt idx="10">
                  <c:v>48.67</c:v>
                </c:pt>
                <c:pt idx="11">
                  <c:v>48.52</c:v>
                </c:pt>
                <c:pt idx="12">
                  <c:v>48.37</c:v>
                </c:pt>
                <c:pt idx="13">
                  <c:v>48.37</c:v>
                </c:pt>
                <c:pt idx="14">
                  <c:v>48.23</c:v>
                </c:pt>
                <c:pt idx="15">
                  <c:v>48.08</c:v>
                </c:pt>
                <c:pt idx="16">
                  <c:v>48</c:v>
                </c:pt>
                <c:pt idx="17">
                  <c:v>47.86</c:v>
                </c:pt>
                <c:pt idx="18">
                  <c:v>47.71</c:v>
                </c:pt>
                <c:pt idx="19">
                  <c:v>47.56</c:v>
                </c:pt>
                <c:pt idx="20">
                  <c:v>47.41</c:v>
                </c:pt>
                <c:pt idx="21">
                  <c:v>47.34</c:v>
                </c:pt>
                <c:pt idx="22">
                  <c:v>47.19</c:v>
                </c:pt>
                <c:pt idx="23">
                  <c:v>47.05</c:v>
                </c:pt>
                <c:pt idx="24">
                  <c:v>46.97</c:v>
                </c:pt>
                <c:pt idx="25">
                  <c:v>46.82</c:v>
                </c:pt>
                <c:pt idx="26">
                  <c:v>46.75</c:v>
                </c:pt>
                <c:pt idx="27">
                  <c:v>46.75</c:v>
                </c:pt>
                <c:pt idx="28">
                  <c:v>46.6</c:v>
                </c:pt>
                <c:pt idx="29">
                  <c:v>46.38</c:v>
                </c:pt>
                <c:pt idx="30">
                  <c:v>46.31</c:v>
                </c:pt>
                <c:pt idx="31">
                  <c:v>46.31</c:v>
                </c:pt>
                <c:pt idx="32">
                  <c:v>46.09</c:v>
                </c:pt>
                <c:pt idx="33">
                  <c:v>46.01</c:v>
                </c:pt>
                <c:pt idx="34">
                  <c:v>46.01</c:v>
                </c:pt>
                <c:pt idx="35">
                  <c:v>46.01</c:v>
                </c:pt>
                <c:pt idx="36">
                  <c:v>45.94</c:v>
                </c:pt>
                <c:pt idx="37">
                  <c:v>45.87</c:v>
                </c:pt>
                <c:pt idx="38">
                  <c:v>45.87</c:v>
                </c:pt>
                <c:pt idx="39">
                  <c:v>45.79</c:v>
                </c:pt>
                <c:pt idx="40">
                  <c:v>45.79</c:v>
                </c:pt>
              </c:numCache>
            </c:numRef>
          </c:yVal>
        </c:ser>
        <c:axId val="59620352"/>
        <c:axId val="5962662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triangle"/>
              <c:size val="8"/>
            </c:marker>
          </c:dPt>
          <c:dPt>
            <c:idx val="40"/>
            <c:marker>
              <c:symbol val="triangle"/>
              <c:size val="8"/>
            </c:marker>
          </c:dPt>
          <c:dLbls>
            <c:dLbl>
              <c:idx val="16"/>
              <c:layout>
                <c:manualLayout>
                  <c:x val="-2.9629629629629648E-2"/>
                  <c:y val="-3.050108932461874E-2"/>
                </c:manualLayout>
              </c:layout>
              <c:showVal val="1"/>
            </c:dLbl>
            <c:dLbl>
              <c:idx val="40"/>
              <c:layout>
                <c:manualLayout>
                  <c:x val="-7.1111111111111111E-2"/>
                  <c:y val="-3.7037037037036993E-2"/>
                </c:manualLayout>
              </c:layout>
              <c:showVal val="1"/>
            </c:dLbl>
            <c:delete val="1"/>
          </c:dLbls>
          <c:xVal>
            <c:numRef>
              <c:f>'Peak data'!$D$3:$D$1681</c:f>
              <c:numCache>
                <c:formatCode>General</c:formatCode>
                <c:ptCount val="1665"/>
                <c:pt idx="0">
                  <c:v>48</c:v>
                </c:pt>
                <c:pt idx="1">
                  <c:v>58</c:v>
                </c:pt>
                <c:pt idx="2">
                  <c:v>73</c:v>
                </c:pt>
                <c:pt idx="3">
                  <c:v>210</c:v>
                </c:pt>
                <c:pt idx="4">
                  <c:v>410</c:v>
                </c:pt>
                <c:pt idx="5">
                  <c:v>537</c:v>
                </c:pt>
                <c:pt idx="6">
                  <c:v>685</c:v>
                </c:pt>
                <c:pt idx="7">
                  <c:v>869</c:v>
                </c:pt>
                <c:pt idx="8">
                  <c:v>1002</c:v>
                </c:pt>
                <c:pt idx="9">
                  <c:v>1156</c:v>
                </c:pt>
                <c:pt idx="10">
                  <c:v>1333</c:v>
                </c:pt>
                <c:pt idx="11">
                  <c:v>1466</c:v>
                </c:pt>
                <c:pt idx="12">
                  <c:v>1608</c:v>
                </c:pt>
                <c:pt idx="13">
                  <c:v>1792</c:v>
                </c:pt>
                <c:pt idx="14">
                  <c:v>1930</c:v>
                </c:pt>
                <c:pt idx="15">
                  <c:v>2057</c:v>
                </c:pt>
                <c:pt idx="16">
                  <c:v>2196</c:v>
                </c:pt>
                <c:pt idx="17">
                  <c:v>2331</c:v>
                </c:pt>
                <c:pt idx="18">
                  <c:v>2463</c:v>
                </c:pt>
                <c:pt idx="19">
                  <c:v>2610</c:v>
                </c:pt>
                <c:pt idx="20">
                  <c:v>2758</c:v>
                </c:pt>
                <c:pt idx="21">
                  <c:v>2906</c:v>
                </c:pt>
                <c:pt idx="22">
                  <c:v>3057</c:v>
                </c:pt>
                <c:pt idx="23">
                  <c:v>3370</c:v>
                </c:pt>
                <c:pt idx="24">
                  <c:v>3523</c:v>
                </c:pt>
                <c:pt idx="25">
                  <c:v>3678</c:v>
                </c:pt>
                <c:pt idx="26">
                  <c:v>3990</c:v>
                </c:pt>
                <c:pt idx="27">
                  <c:v>4144</c:v>
                </c:pt>
                <c:pt idx="28">
                  <c:v>4460</c:v>
                </c:pt>
                <c:pt idx="29">
                  <c:v>4617</c:v>
                </c:pt>
                <c:pt idx="30">
                  <c:v>4926</c:v>
                </c:pt>
                <c:pt idx="31">
                  <c:v>5083</c:v>
                </c:pt>
                <c:pt idx="32">
                  <c:v>5237</c:v>
                </c:pt>
                <c:pt idx="33">
                  <c:v>5547</c:v>
                </c:pt>
                <c:pt idx="34">
                  <c:v>5699</c:v>
                </c:pt>
                <c:pt idx="35">
                  <c:v>6149</c:v>
                </c:pt>
                <c:pt idx="36">
                  <c:v>6451</c:v>
                </c:pt>
                <c:pt idx="37">
                  <c:v>6734</c:v>
                </c:pt>
                <c:pt idx="38">
                  <c:v>7024</c:v>
                </c:pt>
                <c:pt idx="39">
                  <c:v>7364</c:v>
                </c:pt>
                <c:pt idx="40">
                  <c:v>7500</c:v>
                </c:pt>
              </c:numCache>
            </c:numRef>
          </c:xVal>
          <c:yVal>
            <c:numRef>
              <c:f>'Peak data'!$B$3:$B$1681</c:f>
              <c:numCache>
                <c:formatCode>General</c:formatCode>
                <c:ptCount val="1665"/>
                <c:pt idx="0">
                  <c:v>221.3</c:v>
                </c:pt>
                <c:pt idx="1">
                  <c:v>219</c:v>
                </c:pt>
                <c:pt idx="2">
                  <c:v>221.7</c:v>
                </c:pt>
                <c:pt idx="3">
                  <c:v>224</c:v>
                </c:pt>
                <c:pt idx="4">
                  <c:v>252.5</c:v>
                </c:pt>
                <c:pt idx="5">
                  <c:v>300.3</c:v>
                </c:pt>
                <c:pt idx="6">
                  <c:v>333.3</c:v>
                </c:pt>
                <c:pt idx="7">
                  <c:v>367.1</c:v>
                </c:pt>
                <c:pt idx="8">
                  <c:v>413.6</c:v>
                </c:pt>
                <c:pt idx="9">
                  <c:v>447.3</c:v>
                </c:pt>
                <c:pt idx="10">
                  <c:v>484.5</c:v>
                </c:pt>
                <c:pt idx="11">
                  <c:v>531.5</c:v>
                </c:pt>
                <c:pt idx="12">
                  <c:v>563.79999999999995</c:v>
                </c:pt>
                <c:pt idx="13">
                  <c:v>596.9</c:v>
                </c:pt>
                <c:pt idx="14">
                  <c:v>648.79999999999995</c:v>
                </c:pt>
                <c:pt idx="15">
                  <c:v>682.7</c:v>
                </c:pt>
                <c:pt idx="16">
                  <c:v>698.4</c:v>
                </c:pt>
                <c:pt idx="17">
                  <c:v>679.5</c:v>
                </c:pt>
                <c:pt idx="18">
                  <c:v>659.7</c:v>
                </c:pt>
                <c:pt idx="19">
                  <c:v>628.6</c:v>
                </c:pt>
                <c:pt idx="20">
                  <c:v>603.1</c:v>
                </c:pt>
                <c:pt idx="21">
                  <c:v>578.1</c:v>
                </c:pt>
                <c:pt idx="22">
                  <c:v>550.4</c:v>
                </c:pt>
                <c:pt idx="23">
                  <c:v>499.8</c:v>
                </c:pt>
                <c:pt idx="24">
                  <c:v>476.5</c:v>
                </c:pt>
                <c:pt idx="25">
                  <c:v>457.9</c:v>
                </c:pt>
                <c:pt idx="26">
                  <c:v>422.7</c:v>
                </c:pt>
                <c:pt idx="27">
                  <c:v>405.3</c:v>
                </c:pt>
                <c:pt idx="28">
                  <c:v>373.6</c:v>
                </c:pt>
                <c:pt idx="29">
                  <c:v>358.6</c:v>
                </c:pt>
                <c:pt idx="30">
                  <c:v>333.1</c:v>
                </c:pt>
                <c:pt idx="31">
                  <c:v>322.39999999999998</c:v>
                </c:pt>
                <c:pt idx="32">
                  <c:v>310</c:v>
                </c:pt>
                <c:pt idx="33">
                  <c:v>289.7</c:v>
                </c:pt>
                <c:pt idx="34">
                  <c:v>279.5</c:v>
                </c:pt>
                <c:pt idx="35">
                  <c:v>255.8</c:v>
                </c:pt>
                <c:pt idx="36">
                  <c:v>241.8</c:v>
                </c:pt>
                <c:pt idx="37">
                  <c:v>229.2</c:v>
                </c:pt>
                <c:pt idx="38">
                  <c:v>218.1</c:v>
                </c:pt>
                <c:pt idx="39">
                  <c:v>201.8</c:v>
                </c:pt>
                <c:pt idx="40">
                  <c:v>194.1</c:v>
                </c:pt>
              </c:numCache>
            </c:numRef>
          </c:yVal>
        </c:ser>
        <c:axId val="59628160"/>
        <c:axId val="59629952"/>
      </c:scatterChart>
      <c:valAx>
        <c:axId val="59620352"/>
        <c:scaling>
          <c:orientation val="minMax"/>
          <c:max val="7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26624"/>
        <c:crosses val="autoZero"/>
        <c:crossBetween val="midCat"/>
      </c:valAx>
      <c:valAx>
        <c:axId val="596266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20352"/>
        <c:crosses val="autoZero"/>
        <c:crossBetween val="midCat"/>
      </c:valAx>
      <c:valAx>
        <c:axId val="59628160"/>
        <c:scaling>
          <c:orientation val="minMax"/>
        </c:scaling>
        <c:delete val="1"/>
        <c:axPos val="b"/>
        <c:numFmt formatCode="General" sourceLinked="1"/>
        <c:tickLblPos val="none"/>
        <c:crossAx val="59629952"/>
        <c:crosses val="autoZero"/>
        <c:crossBetween val="midCat"/>
      </c:valAx>
      <c:valAx>
        <c:axId val="5962995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2816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37223680373291"/>
          <c:y val="0.92441545297033945"/>
          <c:w val="0.70880011665208631"/>
          <c:h val="4.211397594908484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diamond"/>
              <c:size val="9"/>
            </c:marker>
          </c:dPt>
          <c:dPt>
            <c:idx val="15"/>
            <c:marker>
              <c:symbol val="diamond"/>
              <c:size val="9"/>
            </c:marker>
          </c:dPt>
          <c:dPt>
            <c:idx val="40"/>
            <c:marker>
              <c:symbol val="diamond"/>
              <c:size val="9"/>
            </c:marker>
          </c:dPt>
          <c:dLbls>
            <c:dLbl>
              <c:idx val="1"/>
              <c:layout>
                <c:manualLayout>
                  <c:x val="-1.037037037037036E-2"/>
                  <c:y val="4.5751633986928206E-2"/>
                </c:manualLayout>
              </c:layout>
              <c:showVal val="1"/>
            </c:dLbl>
            <c:dLbl>
              <c:idx val="15"/>
              <c:layout>
                <c:manualLayout>
                  <c:x val="-1.9259259259259275E-2"/>
                  <c:y val="-2.6143790849673214E-2"/>
                </c:manualLayout>
              </c:layout>
              <c:showVal val="1"/>
            </c:dLbl>
            <c:dLbl>
              <c:idx val="40"/>
              <c:layout>
                <c:manualLayout>
                  <c:x val="-4.8888888888888891E-2"/>
                  <c:y val="-3.9215686274509894E-2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48</c:v>
                </c:pt>
                <c:pt idx="1">
                  <c:v>58</c:v>
                </c:pt>
                <c:pt idx="2">
                  <c:v>73</c:v>
                </c:pt>
                <c:pt idx="3">
                  <c:v>210</c:v>
                </c:pt>
                <c:pt idx="4">
                  <c:v>410</c:v>
                </c:pt>
                <c:pt idx="5">
                  <c:v>537</c:v>
                </c:pt>
                <c:pt idx="6">
                  <c:v>685</c:v>
                </c:pt>
                <c:pt idx="7">
                  <c:v>869</c:v>
                </c:pt>
                <c:pt idx="8">
                  <c:v>1002</c:v>
                </c:pt>
                <c:pt idx="9">
                  <c:v>1156</c:v>
                </c:pt>
                <c:pt idx="10">
                  <c:v>1333</c:v>
                </c:pt>
                <c:pt idx="11">
                  <c:v>1466</c:v>
                </c:pt>
                <c:pt idx="12">
                  <c:v>1608</c:v>
                </c:pt>
                <c:pt idx="13">
                  <c:v>1792</c:v>
                </c:pt>
                <c:pt idx="14">
                  <c:v>1930</c:v>
                </c:pt>
                <c:pt idx="15">
                  <c:v>2057</c:v>
                </c:pt>
                <c:pt idx="16">
                  <c:v>2196</c:v>
                </c:pt>
                <c:pt idx="17">
                  <c:v>2331</c:v>
                </c:pt>
                <c:pt idx="18">
                  <c:v>2463</c:v>
                </c:pt>
                <c:pt idx="19">
                  <c:v>2610</c:v>
                </c:pt>
                <c:pt idx="20">
                  <c:v>2758</c:v>
                </c:pt>
                <c:pt idx="21">
                  <c:v>2906</c:v>
                </c:pt>
                <c:pt idx="22">
                  <c:v>3057</c:v>
                </c:pt>
                <c:pt idx="23">
                  <c:v>3370</c:v>
                </c:pt>
                <c:pt idx="24">
                  <c:v>3523</c:v>
                </c:pt>
                <c:pt idx="25">
                  <c:v>3678</c:v>
                </c:pt>
                <c:pt idx="26">
                  <c:v>3990</c:v>
                </c:pt>
                <c:pt idx="27">
                  <c:v>4144</c:v>
                </c:pt>
                <c:pt idx="28">
                  <c:v>4460</c:v>
                </c:pt>
                <c:pt idx="29">
                  <c:v>4617</c:v>
                </c:pt>
                <c:pt idx="30">
                  <c:v>4926</c:v>
                </c:pt>
                <c:pt idx="31">
                  <c:v>5083</c:v>
                </c:pt>
                <c:pt idx="32">
                  <c:v>5237</c:v>
                </c:pt>
                <c:pt idx="33">
                  <c:v>5547</c:v>
                </c:pt>
                <c:pt idx="34">
                  <c:v>5699</c:v>
                </c:pt>
                <c:pt idx="35">
                  <c:v>6149</c:v>
                </c:pt>
                <c:pt idx="36">
                  <c:v>6451</c:v>
                </c:pt>
                <c:pt idx="37">
                  <c:v>6734</c:v>
                </c:pt>
                <c:pt idx="38">
                  <c:v>7024</c:v>
                </c:pt>
                <c:pt idx="39">
                  <c:v>7364</c:v>
                </c:pt>
                <c:pt idx="40">
                  <c:v>7500</c:v>
                </c:pt>
              </c:numCache>
            </c:numRef>
          </c:xVal>
          <c:yVal>
            <c:numRef>
              <c:f>'Peak data'!$E$3:$E$1127</c:f>
              <c:numCache>
                <c:formatCode>General</c:formatCode>
                <c:ptCount val="1111"/>
                <c:pt idx="0">
                  <c:v>94.6</c:v>
                </c:pt>
                <c:pt idx="1">
                  <c:v>94.6</c:v>
                </c:pt>
                <c:pt idx="2">
                  <c:v>94.6</c:v>
                </c:pt>
                <c:pt idx="3">
                  <c:v>94.6</c:v>
                </c:pt>
                <c:pt idx="4">
                  <c:v>93.4</c:v>
                </c:pt>
                <c:pt idx="5">
                  <c:v>92.4</c:v>
                </c:pt>
                <c:pt idx="6">
                  <c:v>92.4</c:v>
                </c:pt>
                <c:pt idx="7">
                  <c:v>92.4</c:v>
                </c:pt>
                <c:pt idx="8">
                  <c:v>92.4</c:v>
                </c:pt>
                <c:pt idx="9">
                  <c:v>92.4</c:v>
                </c:pt>
                <c:pt idx="10">
                  <c:v>92.4</c:v>
                </c:pt>
                <c:pt idx="11">
                  <c:v>92.4</c:v>
                </c:pt>
                <c:pt idx="12">
                  <c:v>92.4</c:v>
                </c:pt>
                <c:pt idx="13">
                  <c:v>92.4</c:v>
                </c:pt>
                <c:pt idx="14">
                  <c:v>92.4</c:v>
                </c:pt>
                <c:pt idx="15">
                  <c:v>92.4</c:v>
                </c:pt>
                <c:pt idx="16">
                  <c:v>90</c:v>
                </c:pt>
                <c:pt idx="17">
                  <c:v>84.4</c:v>
                </c:pt>
                <c:pt idx="18">
                  <c:v>77.599999999999994</c:v>
                </c:pt>
                <c:pt idx="19">
                  <c:v>70.8</c:v>
                </c:pt>
                <c:pt idx="20">
                  <c:v>66.2</c:v>
                </c:pt>
                <c:pt idx="21">
                  <c:v>60.6</c:v>
                </c:pt>
                <c:pt idx="22">
                  <c:v>56</c:v>
                </c:pt>
                <c:pt idx="23">
                  <c:v>47</c:v>
                </c:pt>
                <c:pt idx="24">
                  <c:v>43.6</c:v>
                </c:pt>
                <c:pt idx="25">
                  <c:v>40.200000000000003</c:v>
                </c:pt>
                <c:pt idx="26">
                  <c:v>34.6</c:v>
                </c:pt>
                <c:pt idx="27">
                  <c:v>32.200000000000003</c:v>
                </c:pt>
                <c:pt idx="28">
                  <c:v>27.8</c:v>
                </c:pt>
                <c:pt idx="29">
                  <c:v>25.4</c:v>
                </c:pt>
                <c:pt idx="30">
                  <c:v>22</c:v>
                </c:pt>
                <c:pt idx="31">
                  <c:v>19.8</c:v>
                </c:pt>
                <c:pt idx="32">
                  <c:v>18.600000000000001</c:v>
                </c:pt>
                <c:pt idx="33">
                  <c:v>16.399999999999999</c:v>
                </c:pt>
                <c:pt idx="34">
                  <c:v>15.2</c:v>
                </c:pt>
                <c:pt idx="35">
                  <c:v>13</c:v>
                </c:pt>
                <c:pt idx="36">
                  <c:v>11.8</c:v>
                </c:pt>
                <c:pt idx="37">
                  <c:v>10.8</c:v>
                </c:pt>
                <c:pt idx="38">
                  <c:v>9.6</c:v>
                </c:pt>
                <c:pt idx="39">
                  <c:v>8.4</c:v>
                </c:pt>
                <c:pt idx="40">
                  <c:v>7.4</c:v>
                </c:pt>
              </c:numCache>
            </c:numRef>
          </c:yVal>
        </c:ser>
        <c:axId val="59955456"/>
        <c:axId val="59965824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6"/>
            <c:marker>
              <c:symbol val="square"/>
              <c:size val="9"/>
            </c:marker>
          </c:dPt>
          <c:dPt>
            <c:idx val="40"/>
            <c:marker>
              <c:symbol val="square"/>
              <c:size val="9"/>
            </c:marker>
          </c:dPt>
          <c:dLbls>
            <c:dLbl>
              <c:idx val="16"/>
              <c:layout>
                <c:manualLayout>
                  <c:x val="-2.3703703703703744E-2"/>
                  <c:y val="-4.7930283224400926E-2"/>
                </c:manualLayout>
              </c:layout>
              <c:showVal val="1"/>
            </c:dLbl>
            <c:dLbl>
              <c:idx val="40"/>
              <c:layout>
                <c:manualLayout>
                  <c:x val="-5.0370370370370371E-2"/>
                  <c:y val="2.6143790849673245E-2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48</c:v>
                </c:pt>
                <c:pt idx="1">
                  <c:v>58</c:v>
                </c:pt>
                <c:pt idx="2">
                  <c:v>73</c:v>
                </c:pt>
                <c:pt idx="3">
                  <c:v>210</c:v>
                </c:pt>
                <c:pt idx="4">
                  <c:v>410</c:v>
                </c:pt>
                <c:pt idx="5">
                  <c:v>537</c:v>
                </c:pt>
                <c:pt idx="6">
                  <c:v>685</c:v>
                </c:pt>
                <c:pt idx="7">
                  <c:v>869</c:v>
                </c:pt>
                <c:pt idx="8">
                  <c:v>1002</c:v>
                </c:pt>
                <c:pt idx="9">
                  <c:v>1156</c:v>
                </c:pt>
                <c:pt idx="10">
                  <c:v>1333</c:v>
                </c:pt>
                <c:pt idx="11">
                  <c:v>1466</c:v>
                </c:pt>
                <c:pt idx="12">
                  <c:v>1608</c:v>
                </c:pt>
                <c:pt idx="13">
                  <c:v>1792</c:v>
                </c:pt>
                <c:pt idx="14">
                  <c:v>1930</c:v>
                </c:pt>
                <c:pt idx="15">
                  <c:v>2057</c:v>
                </c:pt>
                <c:pt idx="16">
                  <c:v>2196</c:v>
                </c:pt>
                <c:pt idx="17">
                  <c:v>2331</c:v>
                </c:pt>
                <c:pt idx="18">
                  <c:v>2463</c:v>
                </c:pt>
                <c:pt idx="19">
                  <c:v>2610</c:v>
                </c:pt>
                <c:pt idx="20">
                  <c:v>2758</c:v>
                </c:pt>
                <c:pt idx="21">
                  <c:v>2906</c:v>
                </c:pt>
                <c:pt idx="22">
                  <c:v>3057</c:v>
                </c:pt>
                <c:pt idx="23">
                  <c:v>3370</c:v>
                </c:pt>
                <c:pt idx="24">
                  <c:v>3523</c:v>
                </c:pt>
                <c:pt idx="25">
                  <c:v>3678</c:v>
                </c:pt>
                <c:pt idx="26">
                  <c:v>3990</c:v>
                </c:pt>
                <c:pt idx="27">
                  <c:v>4144</c:v>
                </c:pt>
                <c:pt idx="28">
                  <c:v>4460</c:v>
                </c:pt>
                <c:pt idx="29">
                  <c:v>4617</c:v>
                </c:pt>
                <c:pt idx="30">
                  <c:v>4926</c:v>
                </c:pt>
                <c:pt idx="31">
                  <c:v>5083</c:v>
                </c:pt>
                <c:pt idx="32">
                  <c:v>5237</c:v>
                </c:pt>
                <c:pt idx="33">
                  <c:v>5547</c:v>
                </c:pt>
                <c:pt idx="34">
                  <c:v>5699</c:v>
                </c:pt>
                <c:pt idx="35">
                  <c:v>6149</c:v>
                </c:pt>
                <c:pt idx="36">
                  <c:v>6451</c:v>
                </c:pt>
                <c:pt idx="37">
                  <c:v>6734</c:v>
                </c:pt>
                <c:pt idx="38">
                  <c:v>7024</c:v>
                </c:pt>
                <c:pt idx="39">
                  <c:v>7364</c:v>
                </c:pt>
                <c:pt idx="40">
                  <c:v>7500</c:v>
                </c:pt>
              </c:numCache>
            </c:numRef>
          </c:xVal>
          <c:yVal>
            <c:numRef>
              <c:f>'Peak data'!$F$3:$F$1127</c:f>
              <c:numCache>
                <c:formatCode>0.00</c:formatCode>
                <c:ptCount val="1111"/>
                <c:pt idx="0">
                  <c:v>0.47762701167560739</c:v>
                </c:pt>
                <c:pt idx="1">
                  <c:v>0.57713263910802559</c:v>
                </c:pt>
                <c:pt idx="2">
                  <c:v>0.72639108025665289</c:v>
                </c:pt>
                <c:pt idx="3">
                  <c:v>2.0896181760807826</c:v>
                </c:pt>
                <c:pt idx="4">
                  <c:v>4.0279793836120756</c:v>
                </c:pt>
                <c:pt idx="5">
                  <c:v>5.2191858630482804</c:v>
                </c:pt>
                <c:pt idx="6">
                  <c:v>6.6576207005364472</c:v>
                </c:pt>
                <c:pt idx="7">
                  <c:v>8.4459450930893034</c:v>
                </c:pt>
                <c:pt idx="8">
                  <c:v>9.7385926159671818</c:v>
                </c:pt>
                <c:pt idx="9">
                  <c:v>11.235342379299464</c:v>
                </c:pt>
                <c:pt idx="10">
                  <c:v>12.955632691700853</c:v>
                </c:pt>
                <c:pt idx="11">
                  <c:v>14.248280214578731</c:v>
                </c:pt>
                <c:pt idx="12">
                  <c:v>15.628400126222784</c:v>
                </c:pt>
                <c:pt idx="13">
                  <c:v>17.416724518775641</c:v>
                </c:pt>
                <c:pt idx="14">
                  <c:v>18.75796781319028</c:v>
                </c:pt>
                <c:pt idx="15">
                  <c:v>19.992300410224047</c:v>
                </c:pt>
                <c:pt idx="16">
                  <c:v>20.788892395077312</c:v>
                </c:pt>
                <c:pt idx="17">
                  <c:v>20.693846639318398</c:v>
                </c:pt>
                <c:pt idx="18">
                  <c:v>20.104007573366992</c:v>
                </c:pt>
                <c:pt idx="19">
                  <c:v>19.437046386872829</c:v>
                </c:pt>
                <c:pt idx="20">
                  <c:v>19.204754391500998</c:v>
                </c:pt>
                <c:pt idx="21">
                  <c:v>18.523572104764909</c:v>
                </c:pt>
                <c:pt idx="22">
                  <c:v>18.00694225307668</c:v>
                </c:pt>
                <c:pt idx="23">
                  <c:v>16.660355527506049</c:v>
                </c:pt>
                <c:pt idx="24">
                  <c:v>16.156810771010836</c:v>
                </c:pt>
                <c:pt idx="25">
                  <c:v>15.552287787945724</c:v>
                </c:pt>
                <c:pt idx="26">
                  <c:v>14.521300094667087</c:v>
                </c:pt>
                <c:pt idx="27">
                  <c:v>14.035636899126962</c:v>
                </c:pt>
                <c:pt idx="28">
                  <c:v>13.041758704112759</c:v>
                </c:pt>
                <c:pt idx="29">
                  <c:v>12.33531082360366</c:v>
                </c:pt>
                <c:pt idx="30">
                  <c:v>11.399179551909119</c:v>
                </c:pt>
                <c:pt idx="31">
                  <c:v>10.586241716629853</c:v>
                </c:pt>
                <c:pt idx="32">
                  <c:v>10.245945093089304</c:v>
                </c:pt>
                <c:pt idx="33">
                  <c:v>9.5688229725465437</c:v>
                </c:pt>
                <c:pt idx="34">
                  <c:v>9.1116861260124118</c:v>
                </c:pt>
                <c:pt idx="35">
                  <c:v>8.4082255180393393</c:v>
                </c:pt>
                <c:pt idx="36">
                  <c:v>8.0069212159461447</c:v>
                </c:pt>
                <c:pt idx="37">
                  <c:v>7.6498579993688871</c:v>
                </c:pt>
                <c:pt idx="38">
                  <c:v>7.0927106342694852</c:v>
                </c:pt>
                <c:pt idx="39">
                  <c:v>6.5065320290312405</c:v>
                </c:pt>
                <c:pt idx="40">
                  <c:v>5.8378037235721045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1"/>
            <c:marker>
              <c:symbol val="triangle"/>
              <c:size val="9"/>
            </c:marker>
          </c:dPt>
          <c:dPt>
            <c:idx val="26"/>
            <c:marker>
              <c:symbol val="triangle"/>
              <c:size val="9"/>
            </c:marker>
          </c:dPt>
          <c:dPt>
            <c:idx val="40"/>
            <c:marker>
              <c:symbol val="triangle"/>
              <c:size val="9"/>
            </c:marker>
          </c:dPt>
          <c:dLbls>
            <c:dLbl>
              <c:idx val="1"/>
              <c:layout>
                <c:manualLayout>
                  <c:x val="-8.8888888888888767E-3"/>
                  <c:y val="-3.7037037037037056E-2"/>
                </c:manualLayout>
              </c:layout>
              <c:showVal val="1"/>
            </c:dLbl>
            <c:dLbl>
              <c:idx val="26"/>
              <c:layout>
                <c:manualLayout>
                  <c:x val="0"/>
                  <c:y val="3.050108932461874E-2"/>
                </c:manualLayout>
              </c:layout>
              <c:showVal val="1"/>
            </c:dLbl>
            <c:dLbl>
              <c:idx val="40"/>
              <c:layout>
                <c:manualLayout>
                  <c:x val="-6.666666666666668E-2"/>
                  <c:y val="-2.6143790849673228E-2"/>
                </c:manualLayout>
              </c:layout>
              <c:showVal val="1"/>
            </c:dLbl>
            <c:delete val="1"/>
          </c:dLbls>
          <c:xVal>
            <c:numRef>
              <c:f>'Peak data'!$D$3:$D$43</c:f>
              <c:numCache>
                <c:formatCode>General</c:formatCode>
                <c:ptCount val="41"/>
                <c:pt idx="0">
                  <c:v>48</c:v>
                </c:pt>
                <c:pt idx="1">
                  <c:v>58</c:v>
                </c:pt>
                <c:pt idx="2">
                  <c:v>73</c:v>
                </c:pt>
                <c:pt idx="3">
                  <c:v>210</c:v>
                </c:pt>
                <c:pt idx="4">
                  <c:v>410</c:v>
                </c:pt>
                <c:pt idx="5">
                  <c:v>537</c:v>
                </c:pt>
                <c:pt idx="6">
                  <c:v>685</c:v>
                </c:pt>
                <c:pt idx="7">
                  <c:v>869</c:v>
                </c:pt>
                <c:pt idx="8">
                  <c:v>1002</c:v>
                </c:pt>
                <c:pt idx="9">
                  <c:v>1156</c:v>
                </c:pt>
                <c:pt idx="10">
                  <c:v>1333</c:v>
                </c:pt>
                <c:pt idx="11">
                  <c:v>1466</c:v>
                </c:pt>
                <c:pt idx="12">
                  <c:v>1608</c:v>
                </c:pt>
                <c:pt idx="13">
                  <c:v>1792</c:v>
                </c:pt>
                <c:pt idx="14">
                  <c:v>1930</c:v>
                </c:pt>
                <c:pt idx="15">
                  <c:v>2057</c:v>
                </c:pt>
                <c:pt idx="16">
                  <c:v>2196</c:v>
                </c:pt>
                <c:pt idx="17">
                  <c:v>2331</c:v>
                </c:pt>
                <c:pt idx="18">
                  <c:v>2463</c:v>
                </c:pt>
                <c:pt idx="19">
                  <c:v>2610</c:v>
                </c:pt>
                <c:pt idx="20">
                  <c:v>2758</c:v>
                </c:pt>
                <c:pt idx="21">
                  <c:v>2906</c:v>
                </c:pt>
                <c:pt idx="22">
                  <c:v>3057</c:v>
                </c:pt>
                <c:pt idx="23">
                  <c:v>3370</c:v>
                </c:pt>
                <c:pt idx="24">
                  <c:v>3523</c:v>
                </c:pt>
                <c:pt idx="25">
                  <c:v>3678</c:v>
                </c:pt>
                <c:pt idx="26">
                  <c:v>3990</c:v>
                </c:pt>
                <c:pt idx="27">
                  <c:v>4144</c:v>
                </c:pt>
                <c:pt idx="28">
                  <c:v>4460</c:v>
                </c:pt>
                <c:pt idx="29">
                  <c:v>4617</c:v>
                </c:pt>
                <c:pt idx="30">
                  <c:v>4926</c:v>
                </c:pt>
                <c:pt idx="31">
                  <c:v>5083</c:v>
                </c:pt>
                <c:pt idx="32">
                  <c:v>5237</c:v>
                </c:pt>
                <c:pt idx="33">
                  <c:v>5547</c:v>
                </c:pt>
                <c:pt idx="34">
                  <c:v>5699</c:v>
                </c:pt>
                <c:pt idx="35">
                  <c:v>6149</c:v>
                </c:pt>
                <c:pt idx="36">
                  <c:v>6451</c:v>
                </c:pt>
                <c:pt idx="37">
                  <c:v>6734</c:v>
                </c:pt>
                <c:pt idx="38">
                  <c:v>7024</c:v>
                </c:pt>
                <c:pt idx="39">
                  <c:v>7364</c:v>
                </c:pt>
                <c:pt idx="40">
                  <c:v>7500</c:v>
                </c:pt>
              </c:numCache>
            </c:numRef>
          </c:xVal>
          <c:yVal>
            <c:numRef>
              <c:f>'Peak data'!$A$3:$A$43</c:f>
              <c:numCache>
                <c:formatCode>General</c:formatCode>
                <c:ptCount val="41"/>
                <c:pt idx="0">
                  <c:v>49.63</c:v>
                </c:pt>
                <c:pt idx="1">
                  <c:v>49.7</c:v>
                </c:pt>
                <c:pt idx="2">
                  <c:v>49.55</c:v>
                </c:pt>
                <c:pt idx="3">
                  <c:v>49.41</c:v>
                </c:pt>
                <c:pt idx="4">
                  <c:v>49.33</c:v>
                </c:pt>
                <c:pt idx="5">
                  <c:v>49.26</c:v>
                </c:pt>
                <c:pt idx="6">
                  <c:v>49.11</c:v>
                </c:pt>
                <c:pt idx="7">
                  <c:v>49.04</c:v>
                </c:pt>
                <c:pt idx="8">
                  <c:v>48.89</c:v>
                </c:pt>
                <c:pt idx="9">
                  <c:v>48.74</c:v>
                </c:pt>
                <c:pt idx="10">
                  <c:v>48.67</c:v>
                </c:pt>
                <c:pt idx="11">
                  <c:v>48.52</c:v>
                </c:pt>
                <c:pt idx="12">
                  <c:v>48.37</c:v>
                </c:pt>
                <c:pt idx="13">
                  <c:v>48.37</c:v>
                </c:pt>
                <c:pt idx="14">
                  <c:v>48.23</c:v>
                </c:pt>
                <c:pt idx="15">
                  <c:v>48.08</c:v>
                </c:pt>
                <c:pt idx="16">
                  <c:v>48</c:v>
                </c:pt>
                <c:pt idx="17">
                  <c:v>47.86</c:v>
                </c:pt>
                <c:pt idx="18">
                  <c:v>47.71</c:v>
                </c:pt>
                <c:pt idx="19">
                  <c:v>47.56</c:v>
                </c:pt>
                <c:pt idx="20">
                  <c:v>47.41</c:v>
                </c:pt>
                <c:pt idx="21">
                  <c:v>47.34</c:v>
                </c:pt>
                <c:pt idx="22">
                  <c:v>47.19</c:v>
                </c:pt>
                <c:pt idx="23">
                  <c:v>47.05</c:v>
                </c:pt>
                <c:pt idx="24">
                  <c:v>46.97</c:v>
                </c:pt>
                <c:pt idx="25">
                  <c:v>46.82</c:v>
                </c:pt>
                <c:pt idx="26">
                  <c:v>46.75</c:v>
                </c:pt>
                <c:pt idx="27">
                  <c:v>46.75</c:v>
                </c:pt>
                <c:pt idx="28">
                  <c:v>46.6</c:v>
                </c:pt>
                <c:pt idx="29">
                  <c:v>46.38</c:v>
                </c:pt>
                <c:pt idx="30">
                  <c:v>46.31</c:v>
                </c:pt>
                <c:pt idx="31">
                  <c:v>46.31</c:v>
                </c:pt>
                <c:pt idx="32">
                  <c:v>46.09</c:v>
                </c:pt>
                <c:pt idx="33">
                  <c:v>46.01</c:v>
                </c:pt>
                <c:pt idx="34">
                  <c:v>46.01</c:v>
                </c:pt>
                <c:pt idx="35">
                  <c:v>46.01</c:v>
                </c:pt>
                <c:pt idx="36">
                  <c:v>45.94</c:v>
                </c:pt>
                <c:pt idx="37">
                  <c:v>45.87</c:v>
                </c:pt>
                <c:pt idx="38">
                  <c:v>45.87</c:v>
                </c:pt>
                <c:pt idx="39">
                  <c:v>45.79</c:v>
                </c:pt>
                <c:pt idx="40">
                  <c:v>45.79</c:v>
                </c:pt>
              </c:numCache>
            </c:numRef>
          </c:yVal>
        </c:ser>
        <c:axId val="59955456"/>
        <c:axId val="5996582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triangle"/>
              <c:size val="8"/>
            </c:marker>
          </c:dPt>
          <c:dPt>
            <c:idx val="40"/>
            <c:marker>
              <c:symbol val="triangle"/>
              <c:size val="8"/>
            </c:marker>
          </c:dPt>
          <c:dLbls>
            <c:dLbl>
              <c:idx val="16"/>
              <c:showVal val="1"/>
            </c:dLbl>
            <c:dLbl>
              <c:idx val="40"/>
              <c:layout>
                <c:manualLayout>
                  <c:x val="-0.1111111111111111"/>
                  <c:y val="8.7145969498911516E-3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48</c:v>
                </c:pt>
                <c:pt idx="1">
                  <c:v>58</c:v>
                </c:pt>
                <c:pt idx="2">
                  <c:v>73</c:v>
                </c:pt>
                <c:pt idx="3">
                  <c:v>210</c:v>
                </c:pt>
                <c:pt idx="4">
                  <c:v>410</c:v>
                </c:pt>
                <c:pt idx="5">
                  <c:v>537</c:v>
                </c:pt>
                <c:pt idx="6">
                  <c:v>685</c:v>
                </c:pt>
                <c:pt idx="7">
                  <c:v>869</c:v>
                </c:pt>
                <c:pt idx="8">
                  <c:v>1002</c:v>
                </c:pt>
                <c:pt idx="9">
                  <c:v>1156</c:v>
                </c:pt>
                <c:pt idx="10">
                  <c:v>1333</c:v>
                </c:pt>
                <c:pt idx="11">
                  <c:v>1466</c:v>
                </c:pt>
                <c:pt idx="12">
                  <c:v>1608</c:v>
                </c:pt>
                <c:pt idx="13">
                  <c:v>1792</c:v>
                </c:pt>
                <c:pt idx="14">
                  <c:v>1930</c:v>
                </c:pt>
                <c:pt idx="15">
                  <c:v>2057</c:v>
                </c:pt>
                <c:pt idx="16">
                  <c:v>2196</c:v>
                </c:pt>
                <c:pt idx="17">
                  <c:v>2331</c:v>
                </c:pt>
                <c:pt idx="18">
                  <c:v>2463</c:v>
                </c:pt>
                <c:pt idx="19">
                  <c:v>2610</c:v>
                </c:pt>
                <c:pt idx="20">
                  <c:v>2758</c:v>
                </c:pt>
                <c:pt idx="21">
                  <c:v>2906</c:v>
                </c:pt>
                <c:pt idx="22">
                  <c:v>3057</c:v>
                </c:pt>
                <c:pt idx="23">
                  <c:v>3370</c:v>
                </c:pt>
                <c:pt idx="24">
                  <c:v>3523</c:v>
                </c:pt>
                <c:pt idx="25">
                  <c:v>3678</c:v>
                </c:pt>
                <c:pt idx="26">
                  <c:v>3990</c:v>
                </c:pt>
                <c:pt idx="27">
                  <c:v>4144</c:v>
                </c:pt>
                <c:pt idx="28">
                  <c:v>4460</c:v>
                </c:pt>
                <c:pt idx="29">
                  <c:v>4617</c:v>
                </c:pt>
                <c:pt idx="30">
                  <c:v>4926</c:v>
                </c:pt>
                <c:pt idx="31">
                  <c:v>5083</c:v>
                </c:pt>
                <c:pt idx="32">
                  <c:v>5237</c:v>
                </c:pt>
                <c:pt idx="33">
                  <c:v>5547</c:v>
                </c:pt>
                <c:pt idx="34">
                  <c:v>5699</c:v>
                </c:pt>
                <c:pt idx="35">
                  <c:v>6149</c:v>
                </c:pt>
                <c:pt idx="36">
                  <c:v>6451</c:v>
                </c:pt>
                <c:pt idx="37">
                  <c:v>6734</c:v>
                </c:pt>
                <c:pt idx="38">
                  <c:v>7024</c:v>
                </c:pt>
                <c:pt idx="39">
                  <c:v>7364</c:v>
                </c:pt>
                <c:pt idx="40">
                  <c:v>7500</c:v>
                </c:pt>
              </c:numCache>
            </c:numRef>
          </c:xVal>
          <c:yVal>
            <c:numRef>
              <c:f>'Peak data'!$B$3:$B$246</c:f>
              <c:numCache>
                <c:formatCode>General</c:formatCode>
                <c:ptCount val="230"/>
                <c:pt idx="0">
                  <c:v>221.3</c:v>
                </c:pt>
                <c:pt idx="1">
                  <c:v>219</c:v>
                </c:pt>
                <c:pt idx="2">
                  <c:v>221.7</c:v>
                </c:pt>
                <c:pt idx="3">
                  <c:v>224</c:v>
                </c:pt>
                <c:pt idx="4">
                  <c:v>252.5</c:v>
                </c:pt>
                <c:pt idx="5">
                  <c:v>300.3</c:v>
                </c:pt>
                <c:pt idx="6">
                  <c:v>333.3</c:v>
                </c:pt>
                <c:pt idx="7">
                  <c:v>367.1</c:v>
                </c:pt>
                <c:pt idx="8">
                  <c:v>413.6</c:v>
                </c:pt>
                <c:pt idx="9">
                  <c:v>447.3</c:v>
                </c:pt>
                <c:pt idx="10">
                  <c:v>484.5</c:v>
                </c:pt>
                <c:pt idx="11">
                  <c:v>531.5</c:v>
                </c:pt>
                <c:pt idx="12">
                  <c:v>563.79999999999995</c:v>
                </c:pt>
                <c:pt idx="13">
                  <c:v>596.9</c:v>
                </c:pt>
                <c:pt idx="14">
                  <c:v>648.79999999999995</c:v>
                </c:pt>
                <c:pt idx="15">
                  <c:v>682.7</c:v>
                </c:pt>
                <c:pt idx="16">
                  <c:v>698.4</c:v>
                </c:pt>
                <c:pt idx="17">
                  <c:v>679.5</c:v>
                </c:pt>
                <c:pt idx="18">
                  <c:v>659.7</c:v>
                </c:pt>
                <c:pt idx="19">
                  <c:v>628.6</c:v>
                </c:pt>
                <c:pt idx="20">
                  <c:v>603.1</c:v>
                </c:pt>
                <c:pt idx="21">
                  <c:v>578.1</c:v>
                </c:pt>
                <c:pt idx="22">
                  <c:v>550.4</c:v>
                </c:pt>
                <c:pt idx="23">
                  <c:v>499.8</c:v>
                </c:pt>
                <c:pt idx="24">
                  <c:v>476.5</c:v>
                </c:pt>
                <c:pt idx="25">
                  <c:v>457.9</c:v>
                </c:pt>
                <c:pt idx="26">
                  <c:v>422.7</c:v>
                </c:pt>
                <c:pt idx="27">
                  <c:v>405.3</c:v>
                </c:pt>
                <c:pt idx="28">
                  <c:v>373.6</c:v>
                </c:pt>
                <c:pt idx="29">
                  <c:v>358.6</c:v>
                </c:pt>
                <c:pt idx="30">
                  <c:v>333.1</c:v>
                </c:pt>
                <c:pt idx="31">
                  <c:v>322.39999999999998</c:v>
                </c:pt>
                <c:pt idx="32">
                  <c:v>310</c:v>
                </c:pt>
                <c:pt idx="33">
                  <c:v>289.7</c:v>
                </c:pt>
                <c:pt idx="34">
                  <c:v>279.5</c:v>
                </c:pt>
                <c:pt idx="35">
                  <c:v>255.8</c:v>
                </c:pt>
                <c:pt idx="36">
                  <c:v>241.8</c:v>
                </c:pt>
                <c:pt idx="37">
                  <c:v>229.2</c:v>
                </c:pt>
                <c:pt idx="38">
                  <c:v>218.1</c:v>
                </c:pt>
                <c:pt idx="39">
                  <c:v>201.8</c:v>
                </c:pt>
                <c:pt idx="40">
                  <c:v>194.1</c:v>
                </c:pt>
              </c:numCache>
            </c:numRef>
          </c:yVal>
        </c:ser>
        <c:axId val="59967744"/>
        <c:axId val="59981824"/>
      </c:scatterChart>
      <c:valAx>
        <c:axId val="59955456"/>
        <c:scaling>
          <c:orientation val="minMax"/>
          <c:max val="7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65824"/>
        <c:crosses val="autoZero"/>
        <c:crossBetween val="midCat"/>
      </c:valAx>
      <c:valAx>
        <c:axId val="599658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7.7592300962379783E-3"/>
              <c:y val="0.16079717976429436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55456"/>
        <c:crosses val="autoZero"/>
        <c:crossBetween val="midCat"/>
      </c:valAx>
      <c:valAx>
        <c:axId val="59967744"/>
        <c:scaling>
          <c:orientation val="minMax"/>
        </c:scaling>
        <c:delete val="1"/>
        <c:axPos val="b"/>
        <c:numFmt formatCode="General" sourceLinked="1"/>
        <c:tickLblPos val="none"/>
        <c:crossAx val="59981824"/>
        <c:crosses val="autoZero"/>
        <c:crossBetween val="midCat"/>
      </c:valAx>
      <c:valAx>
        <c:axId val="5998182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6774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911297754447367"/>
          <c:y val="0.93748734839517611"/>
          <c:w val="0.66832009332166864"/>
          <c:h val="4.211397594908484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9"/>
          <c:y val="0.16639477977161488"/>
          <c:w val="0.79134295227524976"/>
          <c:h val="0.655791190864606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76</c:v>
                </c:pt>
                <c:pt idx="1">
                  <c:v>80</c:v>
                </c:pt>
                <c:pt idx="2">
                  <c:v>90</c:v>
                </c:pt>
                <c:pt idx="3">
                  <c:v>88</c:v>
                </c:pt>
                <c:pt idx="4">
                  <c:v>84</c:v>
                </c:pt>
                <c:pt idx="5">
                  <c:v>84</c:v>
                </c:pt>
                <c:pt idx="6">
                  <c:v>82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93</c:v>
                </c:pt>
                <c:pt idx="1">
                  <c:v>93</c:v>
                </c:pt>
                <c:pt idx="2">
                  <c:v>93</c:v>
                </c:pt>
                <c:pt idx="3">
                  <c:v>93</c:v>
                </c:pt>
                <c:pt idx="4">
                  <c:v>93</c:v>
                </c:pt>
                <c:pt idx="5">
                  <c:v>93</c:v>
                </c:pt>
                <c:pt idx="6">
                  <c:v>93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22.5</c:v>
                </c:pt>
                <c:pt idx="1">
                  <c:v>55.5</c:v>
                </c:pt>
                <c:pt idx="2">
                  <c:v>84</c:v>
                </c:pt>
                <c:pt idx="3">
                  <c:v>140</c:v>
                </c:pt>
                <c:pt idx="4">
                  <c:v>168</c:v>
                </c:pt>
                <c:pt idx="5">
                  <c:v>183</c:v>
                </c:pt>
                <c:pt idx="6">
                  <c:v>152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92</c:v>
                </c:pt>
                <c:pt idx="1">
                  <c:v>110</c:v>
                </c:pt>
                <c:pt idx="2">
                  <c:v>111</c:v>
                </c:pt>
                <c:pt idx="3">
                  <c:v>133</c:v>
                </c:pt>
                <c:pt idx="4">
                  <c:v>152</c:v>
                </c:pt>
                <c:pt idx="5">
                  <c:v>165</c:v>
                </c:pt>
                <c:pt idx="6">
                  <c:v>144</c:v>
                </c:pt>
              </c:numCache>
            </c:numRef>
          </c:yVal>
        </c:ser>
        <c:axId val="65491712"/>
        <c:axId val="6549363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7.08</c:v>
                </c:pt>
                <c:pt idx="1">
                  <c:v>7.9650000000000007</c:v>
                </c:pt>
                <c:pt idx="2">
                  <c:v>8.8500000000000014</c:v>
                </c:pt>
                <c:pt idx="3">
                  <c:v>10.620000000000001</c:v>
                </c:pt>
                <c:pt idx="4">
                  <c:v>9.7349999999999994</c:v>
                </c:pt>
                <c:pt idx="5">
                  <c:v>8.8500000000000014</c:v>
                </c:pt>
                <c:pt idx="6">
                  <c:v>6.1950000000000003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1.3480578827113481</c:v>
                </c:pt>
                <c:pt idx="1">
                  <c:v>3.0331302361005337</c:v>
                </c:pt>
                <c:pt idx="2">
                  <c:v>5.0552170601675561</c:v>
                </c:pt>
                <c:pt idx="3">
                  <c:v>8.0883472962680898</c:v>
                </c:pt>
                <c:pt idx="4">
                  <c:v>9.2678979436405182</c:v>
                </c:pt>
                <c:pt idx="5">
                  <c:v>10.110434120335112</c:v>
                </c:pt>
                <c:pt idx="6">
                  <c:v>8.2568545316070061</c:v>
                </c:pt>
              </c:numCache>
            </c:numRef>
          </c:yVal>
        </c:ser>
        <c:axId val="65509248"/>
        <c:axId val="65507712"/>
      </c:scatterChart>
      <c:valAx>
        <c:axId val="6549171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75"/>
              <c:y val="0.874388176968081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493632"/>
        <c:crosses val="autoZero"/>
        <c:crossBetween val="midCat"/>
      </c:valAx>
      <c:valAx>
        <c:axId val="6549363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491712"/>
        <c:crosses val="autoZero"/>
        <c:crossBetween val="midCat"/>
      </c:valAx>
      <c:valAx>
        <c:axId val="65507712"/>
        <c:scaling>
          <c:orientation val="minMax"/>
        </c:scaling>
        <c:axPos val="r"/>
        <c:numFmt formatCode="0.0" sourceLinked="0"/>
        <c:tickLblPos val="nextTo"/>
        <c:crossAx val="65509248"/>
        <c:crosses val="max"/>
        <c:crossBetween val="midCat"/>
      </c:valAx>
      <c:valAx>
        <c:axId val="65509248"/>
        <c:scaling>
          <c:orientation val="minMax"/>
        </c:scaling>
        <c:delete val="1"/>
        <c:axPos val="b"/>
        <c:numFmt formatCode="General" sourceLinked="1"/>
        <c:tickLblPos val="none"/>
        <c:crossAx val="6550771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"/>
          <c:y val="0.16639477977161488"/>
          <c:w val="0.79134295227524976"/>
          <c:h val="0.655791190864606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76</c:v>
                </c:pt>
                <c:pt idx="1">
                  <c:v>80</c:v>
                </c:pt>
                <c:pt idx="2">
                  <c:v>90</c:v>
                </c:pt>
                <c:pt idx="3">
                  <c:v>88</c:v>
                </c:pt>
                <c:pt idx="4">
                  <c:v>84</c:v>
                </c:pt>
                <c:pt idx="5">
                  <c:v>84</c:v>
                </c:pt>
                <c:pt idx="6">
                  <c:v>82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93</c:v>
                </c:pt>
                <c:pt idx="1">
                  <c:v>93</c:v>
                </c:pt>
                <c:pt idx="2">
                  <c:v>93</c:v>
                </c:pt>
                <c:pt idx="3">
                  <c:v>93</c:v>
                </c:pt>
                <c:pt idx="4">
                  <c:v>93</c:v>
                </c:pt>
                <c:pt idx="5">
                  <c:v>93</c:v>
                </c:pt>
                <c:pt idx="6">
                  <c:v>93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22.5</c:v>
                </c:pt>
                <c:pt idx="1">
                  <c:v>55.5</c:v>
                </c:pt>
                <c:pt idx="2">
                  <c:v>84</c:v>
                </c:pt>
                <c:pt idx="3">
                  <c:v>140</c:v>
                </c:pt>
                <c:pt idx="4">
                  <c:v>168</c:v>
                </c:pt>
                <c:pt idx="5">
                  <c:v>183</c:v>
                </c:pt>
                <c:pt idx="6">
                  <c:v>152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92</c:v>
                </c:pt>
                <c:pt idx="1">
                  <c:v>110</c:v>
                </c:pt>
                <c:pt idx="2">
                  <c:v>111</c:v>
                </c:pt>
                <c:pt idx="3">
                  <c:v>133</c:v>
                </c:pt>
                <c:pt idx="4">
                  <c:v>152</c:v>
                </c:pt>
                <c:pt idx="5">
                  <c:v>165</c:v>
                </c:pt>
                <c:pt idx="6">
                  <c:v>144</c:v>
                </c:pt>
              </c:numCache>
            </c:numRef>
          </c:yVal>
        </c:ser>
        <c:axId val="65624704"/>
        <c:axId val="6568012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9.6</c:v>
                </c:pt>
                <c:pt idx="1">
                  <c:v>10.8</c:v>
                </c:pt>
                <c:pt idx="2">
                  <c:v>12</c:v>
                </c:pt>
                <c:pt idx="3">
                  <c:v>14.4</c:v>
                </c:pt>
                <c:pt idx="4">
                  <c:v>13.2</c:v>
                </c:pt>
                <c:pt idx="5">
                  <c:v>12</c:v>
                </c:pt>
                <c:pt idx="6">
                  <c:v>8.4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1.0097822656989586</c:v>
                </c:pt>
                <c:pt idx="1">
                  <c:v>2.2720100978226569</c:v>
                </c:pt>
                <c:pt idx="2">
                  <c:v>3.7866834963710949</c:v>
                </c:pt>
                <c:pt idx="3">
                  <c:v>6.0586935941937519</c:v>
                </c:pt>
                <c:pt idx="4">
                  <c:v>6.9422530766803412</c:v>
                </c:pt>
                <c:pt idx="5">
                  <c:v>7.5733669927421898</c:v>
                </c:pt>
                <c:pt idx="6">
                  <c:v>6.1849163774061218</c:v>
                </c:pt>
              </c:numCache>
            </c:numRef>
          </c:yVal>
        </c:ser>
        <c:axId val="65687552"/>
        <c:axId val="65681664"/>
      </c:scatterChart>
      <c:valAx>
        <c:axId val="6562470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86"/>
              <c:y val="0.874388176968081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680128"/>
        <c:crosses val="autoZero"/>
        <c:crossBetween val="midCat"/>
      </c:valAx>
      <c:valAx>
        <c:axId val="6568012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624704"/>
        <c:crosses val="autoZero"/>
        <c:crossBetween val="midCat"/>
      </c:valAx>
      <c:valAx>
        <c:axId val="65681664"/>
        <c:scaling>
          <c:orientation val="minMax"/>
        </c:scaling>
        <c:axPos val="r"/>
        <c:numFmt formatCode="0.0" sourceLinked="0"/>
        <c:tickLblPos val="nextTo"/>
        <c:crossAx val="65687552"/>
        <c:crosses val="max"/>
        <c:crossBetween val="midCat"/>
      </c:valAx>
      <c:valAx>
        <c:axId val="65687552"/>
        <c:scaling>
          <c:orientation val="minMax"/>
        </c:scaling>
        <c:delete val="1"/>
        <c:axPos val="b"/>
        <c:numFmt formatCode="General" sourceLinked="1"/>
        <c:tickLblPos val="none"/>
        <c:crossAx val="656816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"/>
          <c:y val="0.16639477977161488"/>
          <c:w val="0.79134295227524976"/>
          <c:h val="0.655791190864606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68</c:v>
                </c:pt>
                <c:pt idx="1">
                  <c:v>85</c:v>
                </c:pt>
                <c:pt idx="2">
                  <c:v>90</c:v>
                </c:pt>
                <c:pt idx="3">
                  <c:v>90</c:v>
                </c:pt>
                <c:pt idx="4">
                  <c:v>91</c:v>
                </c:pt>
                <c:pt idx="5">
                  <c:v>90</c:v>
                </c:pt>
                <c:pt idx="6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86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14</c:v>
                </c:pt>
                <c:pt idx="1">
                  <c:v>34</c:v>
                </c:pt>
                <c:pt idx="2">
                  <c:v>84</c:v>
                </c:pt>
                <c:pt idx="3">
                  <c:v>115</c:v>
                </c:pt>
                <c:pt idx="4">
                  <c:v>130</c:v>
                </c:pt>
                <c:pt idx="5">
                  <c:v>106</c:v>
                </c:pt>
                <c:pt idx="6">
                  <c:v>86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68</c:v>
                </c:pt>
                <c:pt idx="1">
                  <c:v>81</c:v>
                </c:pt>
                <c:pt idx="2">
                  <c:v>111</c:v>
                </c:pt>
                <c:pt idx="3">
                  <c:v>115</c:v>
                </c:pt>
                <c:pt idx="4">
                  <c:v>115</c:v>
                </c:pt>
                <c:pt idx="5">
                  <c:v>95</c:v>
                </c:pt>
                <c:pt idx="6">
                  <c:v>77</c:v>
                </c:pt>
              </c:numCache>
            </c:numRef>
          </c:yVal>
        </c:ser>
        <c:axId val="65770240"/>
        <c:axId val="6577216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3.54</c:v>
                </c:pt>
                <c:pt idx="1">
                  <c:v>5.3100000000000005</c:v>
                </c:pt>
                <c:pt idx="2">
                  <c:v>8.8500000000000014</c:v>
                </c:pt>
                <c:pt idx="3">
                  <c:v>8.8500000000000014</c:v>
                </c:pt>
                <c:pt idx="4">
                  <c:v>7.9650000000000007</c:v>
                </c:pt>
                <c:pt idx="5">
                  <c:v>5.3100000000000005</c:v>
                </c:pt>
                <c:pt idx="6">
                  <c:v>3.54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0.67402894135567404</c:v>
                </c:pt>
                <c:pt idx="1">
                  <c:v>2.0220868240670224</c:v>
                </c:pt>
                <c:pt idx="2">
                  <c:v>5.0552170601675561</c:v>
                </c:pt>
                <c:pt idx="3">
                  <c:v>6.7402894135567415</c:v>
                </c:pt>
                <c:pt idx="4">
                  <c:v>7.5828255902513346</c:v>
                </c:pt>
                <c:pt idx="5">
                  <c:v>6.0662604722010673</c:v>
                </c:pt>
                <c:pt idx="6">
                  <c:v>4.7182025894897182</c:v>
                </c:pt>
              </c:numCache>
            </c:numRef>
          </c:yVal>
        </c:ser>
        <c:axId val="65783680"/>
        <c:axId val="65782144"/>
      </c:scatterChart>
      <c:valAx>
        <c:axId val="6577024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86"/>
              <c:y val="0.874388176968081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2160"/>
        <c:crosses val="autoZero"/>
        <c:crossBetween val="midCat"/>
      </c:valAx>
      <c:valAx>
        <c:axId val="6577216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0240"/>
        <c:crosses val="autoZero"/>
        <c:crossBetween val="midCat"/>
      </c:valAx>
      <c:valAx>
        <c:axId val="65782144"/>
        <c:scaling>
          <c:orientation val="minMax"/>
        </c:scaling>
        <c:axPos val="r"/>
        <c:numFmt formatCode="0.0" sourceLinked="0"/>
        <c:tickLblPos val="nextTo"/>
        <c:crossAx val="65783680"/>
        <c:crosses val="max"/>
        <c:crossBetween val="midCat"/>
      </c:valAx>
      <c:valAx>
        <c:axId val="65783680"/>
        <c:scaling>
          <c:orientation val="minMax"/>
        </c:scaling>
        <c:delete val="1"/>
        <c:axPos val="b"/>
        <c:numFmt formatCode="General" sourceLinked="1"/>
        <c:tickLblPos val="none"/>
        <c:crossAx val="6578214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2"/>
          <c:y val="0.16639477977161488"/>
          <c:w val="0.79134295227524976"/>
          <c:h val="0.655791190864606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68</c:v>
                </c:pt>
                <c:pt idx="1">
                  <c:v>85</c:v>
                </c:pt>
                <c:pt idx="2">
                  <c:v>90</c:v>
                </c:pt>
                <c:pt idx="3">
                  <c:v>90</c:v>
                </c:pt>
                <c:pt idx="4">
                  <c:v>91</c:v>
                </c:pt>
                <c:pt idx="5">
                  <c:v>90</c:v>
                </c:pt>
                <c:pt idx="6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86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14</c:v>
                </c:pt>
                <c:pt idx="1">
                  <c:v>34</c:v>
                </c:pt>
                <c:pt idx="2">
                  <c:v>84</c:v>
                </c:pt>
                <c:pt idx="3">
                  <c:v>115</c:v>
                </c:pt>
                <c:pt idx="4">
                  <c:v>130</c:v>
                </c:pt>
                <c:pt idx="5">
                  <c:v>106</c:v>
                </c:pt>
                <c:pt idx="6">
                  <c:v>86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68</c:v>
                </c:pt>
                <c:pt idx="1">
                  <c:v>81</c:v>
                </c:pt>
                <c:pt idx="2">
                  <c:v>111</c:v>
                </c:pt>
                <c:pt idx="3">
                  <c:v>115</c:v>
                </c:pt>
                <c:pt idx="4">
                  <c:v>115</c:v>
                </c:pt>
                <c:pt idx="5">
                  <c:v>95</c:v>
                </c:pt>
                <c:pt idx="6">
                  <c:v>77</c:v>
                </c:pt>
              </c:numCache>
            </c:numRef>
          </c:yVal>
        </c:ser>
        <c:axId val="83901056"/>
        <c:axId val="8391552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4.8</c:v>
                </c:pt>
                <c:pt idx="1">
                  <c:v>7.2</c:v>
                </c:pt>
                <c:pt idx="2">
                  <c:v>12</c:v>
                </c:pt>
                <c:pt idx="3">
                  <c:v>12</c:v>
                </c:pt>
                <c:pt idx="4">
                  <c:v>10.8</c:v>
                </c:pt>
                <c:pt idx="5">
                  <c:v>7.2</c:v>
                </c:pt>
                <c:pt idx="6">
                  <c:v>4.8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0.50489113284947928</c:v>
                </c:pt>
                <c:pt idx="1">
                  <c:v>1.514673398548438</c:v>
                </c:pt>
                <c:pt idx="2">
                  <c:v>3.7866834963710949</c:v>
                </c:pt>
                <c:pt idx="3">
                  <c:v>5.0489113284947935</c:v>
                </c:pt>
                <c:pt idx="4">
                  <c:v>5.6800252445566421</c:v>
                </c:pt>
                <c:pt idx="5">
                  <c:v>4.5440201956453139</c:v>
                </c:pt>
                <c:pt idx="6">
                  <c:v>3.5342379299463551</c:v>
                </c:pt>
              </c:numCache>
            </c:numRef>
          </c:yVal>
        </c:ser>
        <c:axId val="84086784"/>
        <c:axId val="83917056"/>
      </c:scatterChart>
      <c:valAx>
        <c:axId val="8390105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2"/>
              <c:y val="0.874388176968081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915520"/>
        <c:crosses val="autoZero"/>
        <c:crossBetween val="midCat"/>
      </c:valAx>
      <c:valAx>
        <c:axId val="8391552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901056"/>
        <c:crosses val="autoZero"/>
        <c:crossBetween val="midCat"/>
      </c:valAx>
      <c:valAx>
        <c:axId val="83917056"/>
        <c:scaling>
          <c:orientation val="minMax"/>
        </c:scaling>
        <c:axPos val="r"/>
        <c:numFmt formatCode="0.0" sourceLinked="0"/>
        <c:tickLblPos val="nextTo"/>
        <c:crossAx val="84086784"/>
        <c:crosses val="max"/>
        <c:crossBetween val="midCat"/>
      </c:valAx>
      <c:valAx>
        <c:axId val="84086784"/>
        <c:scaling>
          <c:orientation val="minMax"/>
        </c:scaling>
        <c:delete val="1"/>
        <c:axPos val="b"/>
        <c:numFmt formatCode="General" sourceLinked="1"/>
        <c:tickLblPos val="none"/>
        <c:crossAx val="839170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2"/>
          <c:y val="0.16639477977161488"/>
          <c:w val="0.79134295227524976"/>
          <c:h val="0.655791190864606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79</c:v>
                </c:pt>
                <c:pt idx="1">
                  <c:v>85</c:v>
                </c:pt>
                <c:pt idx="2">
                  <c:v>84</c:v>
                </c:pt>
                <c:pt idx="3">
                  <c:v>96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85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27.5</c:v>
                </c:pt>
                <c:pt idx="1">
                  <c:v>22.5</c:v>
                </c:pt>
                <c:pt idx="2">
                  <c:v>34</c:v>
                </c:pt>
                <c:pt idx="3">
                  <c:v>35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104</c:v>
                </c:pt>
                <c:pt idx="1">
                  <c:v>64</c:v>
                </c:pt>
                <c:pt idx="2">
                  <c:v>64</c:v>
                </c:pt>
                <c:pt idx="3">
                  <c:v>58</c:v>
                </c:pt>
              </c:numCache>
            </c:numRef>
          </c:yVal>
        </c:ser>
        <c:axId val="111637248"/>
        <c:axId val="11163916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7.9650000000000007</c:v>
                </c:pt>
                <c:pt idx="1">
                  <c:v>3.54</c:v>
                </c:pt>
                <c:pt idx="2">
                  <c:v>3.54</c:v>
                </c:pt>
                <c:pt idx="3">
                  <c:v>2.6550000000000002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1.5165651180502668</c:v>
                </c:pt>
                <c:pt idx="1">
                  <c:v>1.3480578827113481</c:v>
                </c:pt>
                <c:pt idx="2">
                  <c:v>2.022086824067022</c:v>
                </c:pt>
                <c:pt idx="3">
                  <c:v>2.0220868240670224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1658880"/>
        <c:axId val="111657344"/>
      </c:scatterChart>
      <c:valAx>
        <c:axId val="111637248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2"/>
              <c:y val="0.874388176968081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639168"/>
        <c:crosses val="autoZero"/>
        <c:crossBetween val="midCat"/>
      </c:valAx>
      <c:valAx>
        <c:axId val="11163916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637248"/>
        <c:crosses val="autoZero"/>
        <c:crossBetween val="midCat"/>
      </c:valAx>
      <c:valAx>
        <c:axId val="111657344"/>
        <c:scaling>
          <c:orientation val="minMax"/>
        </c:scaling>
        <c:axPos val="r"/>
        <c:numFmt formatCode="0.0" sourceLinked="0"/>
        <c:tickLblPos val="nextTo"/>
        <c:crossAx val="111658880"/>
        <c:crosses val="max"/>
        <c:crossBetween val="midCat"/>
      </c:valAx>
      <c:valAx>
        <c:axId val="111658880"/>
        <c:scaling>
          <c:orientation val="minMax"/>
        </c:scaling>
        <c:delete val="1"/>
        <c:axPos val="b"/>
        <c:numFmt formatCode="General" sourceLinked="1"/>
        <c:tickLblPos val="none"/>
        <c:crossAx val="11165734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3"/>
          <c:y val="0.16639477977161488"/>
          <c:w val="0.79134295227524976"/>
          <c:h val="0.655791190864606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79</c:v>
                </c:pt>
                <c:pt idx="1">
                  <c:v>85</c:v>
                </c:pt>
                <c:pt idx="2">
                  <c:v>84</c:v>
                </c:pt>
                <c:pt idx="3">
                  <c:v>96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85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27.5</c:v>
                </c:pt>
                <c:pt idx="1">
                  <c:v>22.5</c:v>
                </c:pt>
                <c:pt idx="2">
                  <c:v>34</c:v>
                </c:pt>
                <c:pt idx="3">
                  <c:v>35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104</c:v>
                </c:pt>
                <c:pt idx="1">
                  <c:v>64</c:v>
                </c:pt>
                <c:pt idx="2">
                  <c:v>64</c:v>
                </c:pt>
                <c:pt idx="3">
                  <c:v>58</c:v>
                </c:pt>
              </c:numCache>
            </c:numRef>
          </c:yVal>
        </c:ser>
        <c:axId val="116550272"/>
        <c:axId val="11656064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10.8</c:v>
                </c:pt>
                <c:pt idx="1">
                  <c:v>4.8</c:v>
                </c:pt>
                <c:pt idx="2">
                  <c:v>4.8</c:v>
                </c:pt>
                <c:pt idx="3">
                  <c:v>3.6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1.1360050489113285</c:v>
                </c:pt>
                <c:pt idx="1">
                  <c:v>1.0097822656989586</c:v>
                </c:pt>
                <c:pt idx="2">
                  <c:v>1.514673398548438</c:v>
                </c:pt>
                <c:pt idx="3">
                  <c:v>1.514673398548438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6572160"/>
        <c:axId val="116562176"/>
      </c:scatterChart>
      <c:valAx>
        <c:axId val="116550272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7"/>
              <c:y val="0.8743881769680814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560640"/>
        <c:crosses val="autoZero"/>
        <c:crossBetween val="midCat"/>
      </c:valAx>
      <c:valAx>
        <c:axId val="11656064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550272"/>
        <c:crosses val="autoZero"/>
        <c:crossBetween val="midCat"/>
      </c:valAx>
      <c:valAx>
        <c:axId val="116562176"/>
        <c:scaling>
          <c:orientation val="minMax"/>
        </c:scaling>
        <c:axPos val="r"/>
        <c:numFmt formatCode="0.0" sourceLinked="0"/>
        <c:tickLblPos val="nextTo"/>
        <c:crossAx val="116572160"/>
        <c:crosses val="max"/>
        <c:crossBetween val="midCat"/>
      </c:valAx>
      <c:valAx>
        <c:axId val="116572160"/>
        <c:scaling>
          <c:orientation val="minMax"/>
        </c:scaling>
        <c:delete val="1"/>
        <c:axPos val="b"/>
        <c:numFmt formatCode="General" sourceLinked="1"/>
        <c:tickLblPos val="none"/>
        <c:crossAx val="11656217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0.96445</cdr:x>
      <cdr:y>0.24183</cdr:y>
    </cdr:from>
    <cdr:to>
      <cdr:x>0.99333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0.24183</cdr:y>
    </cdr:from>
    <cdr:to>
      <cdr:x>0.99444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63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AC-9 Imperial Peak Graph</a:t>
          </a:r>
        </a:p>
        <a:p xmlns:a="http://schemas.openxmlformats.org/drawingml/2006/main">
          <a:pPr algn="ctr"/>
          <a:r>
            <a:rPr lang="en-US" sz="2000" b="1" baseline="0"/>
            <a:t> 48 Volts/650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0.00333</cdr:x>
      <cdr:y>0.13562</cdr:y>
    </cdr:from>
    <cdr:to>
      <cdr:x>0.04444</cdr:x>
      <cdr:y>0.86438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8565" y="790575"/>
          <a:ext cx="352416" cy="424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0.96223</cdr:x>
      <cdr:y>0.2402</cdr:y>
    </cdr:from>
    <cdr:to>
      <cdr:x>0.99111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48688" y="140017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7"/>
  <sheetViews>
    <sheetView workbookViewId="0">
      <pane ySplit="2" topLeftCell="A34" activePane="bottomLeft" state="frozen"/>
      <selection pane="bottomLeft" activeCell="A44" sqref="A44:A56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49.63</v>
      </c>
      <c r="B3">
        <v>221.3</v>
      </c>
      <c r="C3">
        <v>650.1</v>
      </c>
      <c r="D3">
        <v>48</v>
      </c>
      <c r="E3">
        <v>94.6</v>
      </c>
      <c r="F3" s="8">
        <f t="shared" ref="F3:F246" si="0">(D3*E3)/9507</f>
        <v>0.47762701167560739</v>
      </c>
      <c r="G3" s="7">
        <f t="shared" ref="G3:G246" si="1">SUM(E3*0.7375)</f>
        <v>69.767499999999998</v>
      </c>
      <c r="H3" s="7">
        <f t="shared" ref="H3:H246" si="2">SUM(D3*G3)/5252</f>
        <v>0.63763137852246765</v>
      </c>
      <c r="I3" s="9"/>
      <c r="J3" s="5"/>
      <c r="L3" s="4"/>
      <c r="M3" s="4"/>
      <c r="N3" s="4"/>
    </row>
    <row r="4" spans="1:14" s="3" customFormat="1" ht="12.75" customHeight="1">
      <c r="A4">
        <v>49.7</v>
      </c>
      <c r="B4">
        <v>219</v>
      </c>
      <c r="C4">
        <v>649.6</v>
      </c>
      <c r="D4">
        <v>58</v>
      </c>
      <c r="E4">
        <v>94.6</v>
      </c>
      <c r="F4" s="8">
        <f t="shared" ref="F4:F64" si="3">(D4*E4)/9507</f>
        <v>0.57713263910802559</v>
      </c>
      <c r="G4" s="7">
        <f t="shared" ref="G4:G64" si="4">SUM(E4*0.7375)</f>
        <v>69.767499999999998</v>
      </c>
      <c r="H4" s="7">
        <f t="shared" ref="H4:H64" si="5">SUM(D4*G4)/5252</f>
        <v>0.7704712490479817</v>
      </c>
      <c r="I4" s="9"/>
      <c r="J4" s="5"/>
      <c r="L4" s="4"/>
      <c r="M4" s="4"/>
      <c r="N4" s="4"/>
    </row>
    <row r="5" spans="1:14" s="3" customFormat="1" ht="12.75" customHeight="1">
      <c r="A5">
        <v>49.55</v>
      </c>
      <c r="B5">
        <v>221.7</v>
      </c>
      <c r="C5">
        <v>649.20000000000005</v>
      </c>
      <c r="D5">
        <v>73</v>
      </c>
      <c r="E5">
        <v>94.6</v>
      </c>
      <c r="F5" s="8">
        <f t="shared" si="3"/>
        <v>0.72639108025665289</v>
      </c>
      <c r="G5" s="7">
        <f t="shared" si="4"/>
        <v>69.767499999999998</v>
      </c>
      <c r="H5" s="7">
        <f t="shared" si="5"/>
        <v>0.96973105483625288</v>
      </c>
      <c r="I5" s="9"/>
      <c r="J5" s="5"/>
      <c r="L5" s="4"/>
      <c r="M5" s="4"/>
      <c r="N5" s="4"/>
    </row>
    <row r="6" spans="1:14" s="3" customFormat="1" ht="12.75" customHeight="1">
      <c r="A6">
        <v>49.41</v>
      </c>
      <c r="B6">
        <v>224</v>
      </c>
      <c r="C6">
        <v>650</v>
      </c>
      <c r="D6">
        <v>210</v>
      </c>
      <c r="E6">
        <v>94.6</v>
      </c>
      <c r="F6" s="8">
        <f t="shared" si="3"/>
        <v>2.0896181760807826</v>
      </c>
      <c r="G6" s="7">
        <f t="shared" si="4"/>
        <v>69.767499999999998</v>
      </c>
      <c r="H6" s="7">
        <f t="shared" si="5"/>
        <v>2.7896372810357959</v>
      </c>
      <c r="I6" s="9"/>
      <c r="J6" s="5"/>
      <c r="L6" s="4"/>
      <c r="M6" s="4"/>
      <c r="N6" s="4"/>
    </row>
    <row r="7" spans="1:14" s="3" customFormat="1" ht="12.75" customHeight="1">
      <c r="A7">
        <v>49.33</v>
      </c>
      <c r="B7">
        <v>252.5</v>
      </c>
      <c r="C7">
        <v>649.5</v>
      </c>
      <c r="D7">
        <v>410</v>
      </c>
      <c r="E7">
        <v>93.4</v>
      </c>
      <c r="F7" s="8">
        <f t="shared" si="3"/>
        <v>4.0279793836120756</v>
      </c>
      <c r="G7" s="7">
        <f t="shared" si="4"/>
        <v>68.882500000000007</v>
      </c>
      <c r="H7" s="7">
        <f t="shared" si="5"/>
        <v>5.3773467250571221</v>
      </c>
      <c r="I7" s="9"/>
      <c r="J7" s="5"/>
      <c r="L7" s="4"/>
      <c r="M7" s="4"/>
      <c r="N7" s="4"/>
    </row>
    <row r="8" spans="1:14" s="3" customFormat="1" ht="12.75" customHeight="1">
      <c r="A8">
        <v>49.26</v>
      </c>
      <c r="B8">
        <v>300.3</v>
      </c>
      <c r="C8">
        <v>650.4</v>
      </c>
      <c r="D8">
        <v>537</v>
      </c>
      <c r="E8">
        <v>92.4</v>
      </c>
      <c r="F8" s="8">
        <f t="shared" si="3"/>
        <v>5.2191858630482804</v>
      </c>
      <c r="G8" s="7">
        <f t="shared" si="4"/>
        <v>68.14500000000001</v>
      </c>
      <c r="H8" s="7">
        <f t="shared" si="5"/>
        <v>6.9676056740289427</v>
      </c>
      <c r="I8" s="9"/>
      <c r="J8" s="5"/>
      <c r="L8" s="4"/>
      <c r="M8" s="4"/>
      <c r="N8" s="4"/>
    </row>
    <row r="9" spans="1:14" s="3" customFormat="1" ht="12.75" customHeight="1">
      <c r="A9">
        <v>49.11</v>
      </c>
      <c r="B9">
        <v>333.3</v>
      </c>
      <c r="C9">
        <v>645.1</v>
      </c>
      <c r="D9">
        <v>685</v>
      </c>
      <c r="E9">
        <v>92.4</v>
      </c>
      <c r="F9" s="8">
        <f t="shared" si="3"/>
        <v>6.6576207005364472</v>
      </c>
      <c r="G9" s="7">
        <f t="shared" si="4"/>
        <v>68.14500000000001</v>
      </c>
      <c r="H9" s="7">
        <f t="shared" si="5"/>
        <v>8.887914127951257</v>
      </c>
      <c r="I9" s="9"/>
      <c r="J9" s="5"/>
      <c r="L9" s="4"/>
      <c r="M9" s="4"/>
      <c r="N9" s="4"/>
    </row>
    <row r="10" spans="1:14" s="3" customFormat="1" ht="12.75" customHeight="1">
      <c r="A10">
        <v>49.04</v>
      </c>
      <c r="B10">
        <v>367.1</v>
      </c>
      <c r="C10">
        <v>650.4</v>
      </c>
      <c r="D10">
        <v>869</v>
      </c>
      <c r="E10">
        <v>92.4</v>
      </c>
      <c r="F10" s="8">
        <f t="shared" si="3"/>
        <v>8.4459450930893034</v>
      </c>
      <c r="G10" s="7">
        <f t="shared" si="4"/>
        <v>68.14500000000001</v>
      </c>
      <c r="H10" s="7">
        <f t="shared" si="5"/>
        <v>11.275324638233057</v>
      </c>
      <c r="I10" s="9"/>
      <c r="J10" s="5"/>
      <c r="L10" s="4"/>
      <c r="M10" s="4"/>
      <c r="N10" s="4"/>
    </row>
    <row r="11" spans="1:14" s="3" customFormat="1" ht="12.75" customHeight="1">
      <c r="A11">
        <v>48.89</v>
      </c>
      <c r="B11">
        <v>413.6</v>
      </c>
      <c r="C11">
        <v>651.29999999999995</v>
      </c>
      <c r="D11">
        <v>1002</v>
      </c>
      <c r="E11">
        <v>92.4</v>
      </c>
      <c r="F11" s="8">
        <f t="shared" si="3"/>
        <v>9.7385926159671818</v>
      </c>
      <c r="G11" s="7">
        <f t="shared" si="4"/>
        <v>68.14500000000001</v>
      </c>
      <c r="H11" s="7">
        <f t="shared" si="5"/>
        <v>13.001007235338919</v>
      </c>
      <c r="I11" s="9"/>
      <c r="J11" s="5"/>
      <c r="L11" s="4"/>
      <c r="M11" s="4"/>
      <c r="N11" s="4"/>
    </row>
    <row r="12" spans="1:14" s="3" customFormat="1" ht="12.75" customHeight="1">
      <c r="A12">
        <v>48.74</v>
      </c>
      <c r="B12">
        <v>447.3</v>
      </c>
      <c r="C12">
        <v>650.29999999999995</v>
      </c>
      <c r="D12">
        <v>1156</v>
      </c>
      <c r="E12">
        <v>92.4</v>
      </c>
      <c r="F12" s="8">
        <f t="shared" si="3"/>
        <v>11.235342379299464</v>
      </c>
      <c r="G12" s="7">
        <f t="shared" si="4"/>
        <v>68.14500000000001</v>
      </c>
      <c r="H12" s="7">
        <f t="shared" si="5"/>
        <v>14.999166031987816</v>
      </c>
      <c r="I12" s="9"/>
      <c r="J12" s="5"/>
      <c r="L12" s="4"/>
      <c r="M12" s="4"/>
      <c r="N12" s="4"/>
    </row>
    <row r="13" spans="1:14" s="3" customFormat="1" ht="12.75" customHeight="1">
      <c r="A13">
        <v>48.67</v>
      </c>
      <c r="B13">
        <v>484.5</v>
      </c>
      <c r="C13">
        <v>650.6</v>
      </c>
      <c r="D13">
        <v>1333</v>
      </c>
      <c r="E13">
        <v>92.4</v>
      </c>
      <c r="F13" s="8">
        <f t="shared" si="3"/>
        <v>12.955632691700853</v>
      </c>
      <c r="G13" s="7">
        <f t="shared" si="4"/>
        <v>68.14500000000001</v>
      </c>
      <c r="H13" s="7">
        <f t="shared" si="5"/>
        <v>17.295751142421938</v>
      </c>
      <c r="I13" s="9"/>
      <c r="J13" s="5"/>
      <c r="L13" s="4"/>
      <c r="M13" s="4"/>
      <c r="N13" s="4"/>
    </row>
    <row r="14" spans="1:14" s="3" customFormat="1" ht="12.75" customHeight="1">
      <c r="A14">
        <v>48.52</v>
      </c>
      <c r="B14">
        <v>531.5</v>
      </c>
      <c r="C14">
        <v>649.5</v>
      </c>
      <c r="D14">
        <v>1466</v>
      </c>
      <c r="E14">
        <v>92.4</v>
      </c>
      <c r="F14" s="8">
        <f t="shared" si="3"/>
        <v>14.248280214578731</v>
      </c>
      <c r="G14" s="7">
        <f t="shared" si="4"/>
        <v>68.14500000000001</v>
      </c>
      <c r="H14" s="7">
        <f t="shared" si="5"/>
        <v>19.021433739527804</v>
      </c>
      <c r="I14" s="9"/>
      <c r="J14" s="5"/>
      <c r="L14" s="4"/>
      <c r="M14" s="4"/>
      <c r="N14" s="4"/>
    </row>
    <row r="15" spans="1:14" s="3" customFormat="1" ht="12.75" customHeight="1">
      <c r="A15">
        <v>48.37</v>
      </c>
      <c r="B15">
        <v>563.79999999999995</v>
      </c>
      <c r="C15">
        <v>650</v>
      </c>
      <c r="D15">
        <v>1608</v>
      </c>
      <c r="E15">
        <v>92.4</v>
      </c>
      <c r="F15" s="8">
        <f t="shared" si="3"/>
        <v>15.628400126222784</v>
      </c>
      <c r="G15" s="7">
        <f t="shared" si="4"/>
        <v>68.14500000000001</v>
      </c>
      <c r="H15" s="7">
        <f t="shared" si="5"/>
        <v>20.863891850723537</v>
      </c>
      <c r="I15" s="9"/>
      <c r="J15" s="5"/>
      <c r="L15" s="4"/>
      <c r="M15" s="4"/>
      <c r="N15" s="4"/>
    </row>
    <row r="16" spans="1:14" s="3" customFormat="1" ht="12.75" customHeight="1">
      <c r="A16">
        <v>48.37</v>
      </c>
      <c r="B16">
        <v>596.9</v>
      </c>
      <c r="C16">
        <v>649.4</v>
      </c>
      <c r="D16">
        <v>1792</v>
      </c>
      <c r="E16">
        <v>92.4</v>
      </c>
      <c r="F16" s="8">
        <f t="shared" si="3"/>
        <v>17.416724518775641</v>
      </c>
      <c r="G16" s="7">
        <f t="shared" si="4"/>
        <v>68.14500000000001</v>
      </c>
      <c r="H16" s="7">
        <f t="shared" si="5"/>
        <v>23.251302361005337</v>
      </c>
      <c r="I16" s="9"/>
      <c r="J16" s="5"/>
      <c r="L16" s="4"/>
      <c r="M16" s="4"/>
      <c r="N16" s="4"/>
    </row>
    <row r="17" spans="1:14" s="3" customFormat="1" ht="12.75" customHeight="1">
      <c r="A17">
        <v>48.23</v>
      </c>
      <c r="B17">
        <v>648.79999999999995</v>
      </c>
      <c r="C17">
        <v>650.29999999999995</v>
      </c>
      <c r="D17">
        <v>1930</v>
      </c>
      <c r="E17">
        <v>92.4</v>
      </c>
      <c r="F17" s="8">
        <f t="shared" si="3"/>
        <v>18.75796781319028</v>
      </c>
      <c r="G17" s="7">
        <f t="shared" si="4"/>
        <v>68.14500000000001</v>
      </c>
      <c r="H17" s="7">
        <f t="shared" si="5"/>
        <v>25.04186024371668</v>
      </c>
      <c r="I17" s="9"/>
      <c r="J17" s="5"/>
      <c r="L17" s="4"/>
      <c r="M17" s="4"/>
      <c r="N17" s="4"/>
    </row>
    <row r="18" spans="1:14" s="3" customFormat="1" ht="12.75" customHeight="1">
      <c r="A18">
        <v>48.08</v>
      </c>
      <c r="B18">
        <v>682.7</v>
      </c>
      <c r="C18">
        <v>641</v>
      </c>
      <c r="D18">
        <v>2057</v>
      </c>
      <c r="E18">
        <v>92.4</v>
      </c>
      <c r="F18" s="8">
        <f t="shared" si="3"/>
        <v>19.992300410224047</v>
      </c>
      <c r="G18" s="7">
        <f t="shared" si="4"/>
        <v>68.14500000000001</v>
      </c>
      <c r="H18" s="7">
        <f t="shared" si="5"/>
        <v>26.689692498095965</v>
      </c>
      <c r="I18" s="9"/>
      <c r="J18" s="5"/>
      <c r="L18" s="4"/>
      <c r="M18" s="4"/>
      <c r="N18" s="4"/>
    </row>
    <row r="19" spans="1:14" s="3" customFormat="1" ht="12.75" customHeight="1">
      <c r="A19">
        <v>48</v>
      </c>
      <c r="B19">
        <v>698.4</v>
      </c>
      <c r="C19">
        <v>633.5</v>
      </c>
      <c r="D19">
        <v>2196</v>
      </c>
      <c r="E19">
        <v>90</v>
      </c>
      <c r="F19" s="8">
        <f t="shared" si="3"/>
        <v>20.788892395077312</v>
      </c>
      <c r="G19" s="7">
        <f t="shared" si="4"/>
        <v>66.375</v>
      </c>
      <c r="H19" s="7">
        <f t="shared" si="5"/>
        <v>27.753141660319876</v>
      </c>
      <c r="I19" s="9"/>
      <c r="J19" s="5"/>
      <c r="L19" s="4"/>
      <c r="M19" s="4"/>
      <c r="N19" s="4"/>
    </row>
    <row r="20" spans="1:14" s="3" customFormat="1" ht="12.75" customHeight="1">
      <c r="A20">
        <v>47.86</v>
      </c>
      <c r="B20">
        <v>679.5</v>
      </c>
      <c r="C20">
        <v>620.6</v>
      </c>
      <c r="D20">
        <v>2331</v>
      </c>
      <c r="E20">
        <v>84.4</v>
      </c>
      <c r="F20" s="8">
        <f t="shared" si="3"/>
        <v>20.693846639318398</v>
      </c>
      <c r="G20" s="7">
        <f t="shared" si="4"/>
        <v>62.245000000000005</v>
      </c>
      <c r="H20" s="7">
        <f t="shared" si="5"/>
        <v>27.626255712109671</v>
      </c>
      <c r="I20" s="9"/>
      <c r="J20" s="5"/>
      <c r="L20" s="4"/>
      <c r="M20" s="4"/>
      <c r="N20" s="4"/>
    </row>
    <row r="21" spans="1:14" s="3" customFormat="1" ht="12.75" customHeight="1">
      <c r="A21">
        <v>47.71</v>
      </c>
      <c r="B21">
        <v>659.7</v>
      </c>
      <c r="C21">
        <v>596.1</v>
      </c>
      <c r="D21">
        <v>2463</v>
      </c>
      <c r="E21">
        <v>77.599999999999994</v>
      </c>
      <c r="F21" s="8">
        <f t="shared" si="3"/>
        <v>20.104007573366992</v>
      </c>
      <c r="G21" s="7">
        <f t="shared" si="4"/>
        <v>57.23</v>
      </c>
      <c r="H21" s="7">
        <f t="shared" si="5"/>
        <v>26.838821401370904</v>
      </c>
      <c r="I21" s="9"/>
      <c r="J21" s="5"/>
      <c r="L21" s="4"/>
      <c r="M21" s="4"/>
      <c r="N21" s="4"/>
    </row>
    <row r="22" spans="1:14" s="3" customFormat="1" ht="12.75" customHeight="1">
      <c r="A22">
        <v>47.56</v>
      </c>
      <c r="B22">
        <v>628.6</v>
      </c>
      <c r="C22">
        <v>566</v>
      </c>
      <c r="D22">
        <v>2610</v>
      </c>
      <c r="E22">
        <v>70.8</v>
      </c>
      <c r="F22" s="8">
        <f t="shared" si="3"/>
        <v>19.437046386872829</v>
      </c>
      <c r="G22" s="7">
        <f t="shared" si="4"/>
        <v>52.215000000000003</v>
      </c>
      <c r="H22" s="7">
        <f t="shared" si="5"/>
        <v>25.948429169840065</v>
      </c>
      <c r="I22" s="9"/>
      <c r="J22" s="5"/>
      <c r="L22" s="4"/>
      <c r="M22" s="4"/>
      <c r="N22" s="4"/>
    </row>
    <row r="23" spans="1:14" s="3" customFormat="1" ht="12.75" customHeight="1">
      <c r="A23">
        <v>47.41</v>
      </c>
      <c r="B23">
        <v>603.1</v>
      </c>
      <c r="C23">
        <v>546.6</v>
      </c>
      <c r="D23">
        <v>2758</v>
      </c>
      <c r="E23">
        <v>66.2</v>
      </c>
      <c r="F23" s="8">
        <f t="shared" si="3"/>
        <v>19.204754391500998</v>
      </c>
      <c r="G23" s="7">
        <f t="shared" si="4"/>
        <v>48.822500000000005</v>
      </c>
      <c r="H23" s="7">
        <f t="shared" si="5"/>
        <v>25.638319687738008</v>
      </c>
      <c r="I23" s="9"/>
      <c r="J23" s="5"/>
      <c r="L23" s="4"/>
      <c r="M23" s="4"/>
      <c r="N23" s="4"/>
    </row>
    <row r="24" spans="1:14" s="3" customFormat="1" ht="12.75" customHeight="1">
      <c r="A24">
        <v>47.34</v>
      </c>
      <c r="B24">
        <v>578.1</v>
      </c>
      <c r="C24">
        <v>528.9</v>
      </c>
      <c r="D24">
        <v>2906</v>
      </c>
      <c r="E24">
        <v>60.6</v>
      </c>
      <c r="F24" s="8">
        <f t="shared" si="3"/>
        <v>18.523572104764909</v>
      </c>
      <c r="G24" s="7">
        <f t="shared" si="4"/>
        <v>44.692500000000003</v>
      </c>
      <c r="H24" s="7">
        <f t="shared" si="5"/>
        <v>24.728942307692311</v>
      </c>
      <c r="I24" s="9"/>
      <c r="J24" s="5"/>
      <c r="L24" s="4"/>
      <c r="M24" s="4"/>
      <c r="N24" s="4"/>
    </row>
    <row r="25" spans="1:14" s="3" customFormat="1" ht="12.75" customHeight="1">
      <c r="A25">
        <v>47.19</v>
      </c>
      <c r="B25">
        <v>550.4</v>
      </c>
      <c r="C25">
        <v>502.7</v>
      </c>
      <c r="D25">
        <v>3057</v>
      </c>
      <c r="E25">
        <v>56</v>
      </c>
      <c r="F25" s="8">
        <f t="shared" si="3"/>
        <v>18.00694225307668</v>
      </c>
      <c r="G25" s="7">
        <f t="shared" si="4"/>
        <v>41.300000000000004</v>
      </c>
      <c r="H25" s="7">
        <f t="shared" si="5"/>
        <v>24.039242193450114</v>
      </c>
      <c r="I25" s="9"/>
      <c r="J25" s="5"/>
      <c r="L25" s="4"/>
      <c r="M25" s="4"/>
      <c r="N25" s="4"/>
    </row>
    <row r="26" spans="1:14" s="3" customFormat="1" ht="12.75" customHeight="1">
      <c r="A26">
        <v>47.05</v>
      </c>
      <c r="B26">
        <v>499.8</v>
      </c>
      <c r="C26">
        <v>462.2</v>
      </c>
      <c r="D26">
        <v>3370</v>
      </c>
      <c r="E26">
        <v>47</v>
      </c>
      <c r="F26" s="8">
        <f t="shared" si="3"/>
        <v>16.660355527506049</v>
      </c>
      <c r="G26" s="7">
        <f t="shared" si="4"/>
        <v>34.662500000000001</v>
      </c>
      <c r="H26" s="7">
        <f t="shared" si="5"/>
        <v>22.241550837776085</v>
      </c>
      <c r="I26" s="9"/>
      <c r="J26" s="5"/>
      <c r="L26" s="4"/>
      <c r="M26" s="4"/>
      <c r="N26" s="4"/>
    </row>
    <row r="27" spans="1:14" s="3" customFormat="1" ht="12.75" customHeight="1">
      <c r="A27">
        <v>46.97</v>
      </c>
      <c r="B27">
        <v>476.5</v>
      </c>
      <c r="C27">
        <v>446.2</v>
      </c>
      <c r="D27">
        <v>3523</v>
      </c>
      <c r="E27">
        <v>43.6</v>
      </c>
      <c r="F27" s="8">
        <f t="shared" si="3"/>
        <v>16.156810771010836</v>
      </c>
      <c r="G27" s="7">
        <f t="shared" si="4"/>
        <v>32.155000000000001</v>
      </c>
      <c r="H27" s="7">
        <f t="shared" si="5"/>
        <v>21.569319306930694</v>
      </c>
      <c r="I27" s="9"/>
      <c r="J27" s="5"/>
      <c r="L27" s="4"/>
      <c r="M27" s="4"/>
      <c r="N27" s="4"/>
    </row>
    <row r="28" spans="1:14" s="3" customFormat="1" ht="12.75" customHeight="1">
      <c r="A28">
        <v>46.82</v>
      </c>
      <c r="B28">
        <v>457.9</v>
      </c>
      <c r="C28">
        <v>429</v>
      </c>
      <c r="D28">
        <v>3678</v>
      </c>
      <c r="E28">
        <v>40.200000000000003</v>
      </c>
      <c r="F28" s="8">
        <f t="shared" si="3"/>
        <v>15.552287787945724</v>
      </c>
      <c r="G28" s="7">
        <f t="shared" si="4"/>
        <v>29.647500000000004</v>
      </c>
      <c r="H28" s="7">
        <f t="shared" si="5"/>
        <v>20.76228198781417</v>
      </c>
      <c r="I28" s="9"/>
      <c r="J28" s="5"/>
      <c r="L28" s="4"/>
      <c r="M28" s="4"/>
      <c r="N28" s="4"/>
    </row>
    <row r="29" spans="1:14" s="3" customFormat="1" ht="12.75" customHeight="1">
      <c r="A29">
        <v>46.75</v>
      </c>
      <c r="B29">
        <v>422.7</v>
      </c>
      <c r="C29">
        <v>394.7</v>
      </c>
      <c r="D29">
        <v>3990</v>
      </c>
      <c r="E29">
        <v>34.6</v>
      </c>
      <c r="F29" s="8">
        <f t="shared" si="3"/>
        <v>14.521300094667087</v>
      </c>
      <c r="G29" s="7">
        <f t="shared" si="4"/>
        <v>25.517500000000002</v>
      </c>
      <c r="H29" s="7">
        <f t="shared" si="5"/>
        <v>19.385914889565882</v>
      </c>
      <c r="I29" s="9"/>
      <c r="J29" s="5"/>
      <c r="L29" s="4"/>
      <c r="M29" s="4"/>
      <c r="N29" s="4"/>
    </row>
    <row r="30" spans="1:14" s="3" customFormat="1" ht="12.75" customHeight="1">
      <c r="A30">
        <v>46.75</v>
      </c>
      <c r="B30">
        <v>405.3</v>
      </c>
      <c r="C30">
        <v>383.3</v>
      </c>
      <c r="D30">
        <v>4144</v>
      </c>
      <c r="E30">
        <v>32.200000000000003</v>
      </c>
      <c r="F30" s="8">
        <f t="shared" si="3"/>
        <v>14.035636899126962</v>
      </c>
      <c r="G30" s="7">
        <f t="shared" si="4"/>
        <v>23.747500000000002</v>
      </c>
      <c r="H30" s="7">
        <f t="shared" si="5"/>
        <v>18.737555217060169</v>
      </c>
      <c r="I30" s="9"/>
      <c r="J30" s="5"/>
      <c r="L30" s="4"/>
      <c r="M30" s="4"/>
      <c r="N30" s="4"/>
    </row>
    <row r="31" spans="1:14" s="3" customFormat="1" ht="12.75" customHeight="1">
      <c r="A31">
        <v>46.6</v>
      </c>
      <c r="B31">
        <v>373.6</v>
      </c>
      <c r="C31">
        <v>355.9</v>
      </c>
      <c r="D31">
        <v>4460</v>
      </c>
      <c r="E31">
        <v>27.8</v>
      </c>
      <c r="F31" s="8">
        <f t="shared" si="3"/>
        <v>13.041758704112759</v>
      </c>
      <c r="G31" s="7">
        <f t="shared" si="4"/>
        <v>20.502500000000001</v>
      </c>
      <c r="H31" s="7">
        <f t="shared" si="5"/>
        <v>17.410729246001527</v>
      </c>
      <c r="I31" s="9"/>
      <c r="J31" s="5"/>
      <c r="L31" s="4"/>
      <c r="M31" s="4"/>
      <c r="N31" s="4"/>
    </row>
    <row r="32" spans="1:14" s="3" customFormat="1" ht="12.75" customHeight="1">
      <c r="A32">
        <v>46.38</v>
      </c>
      <c r="B32">
        <v>358.6</v>
      </c>
      <c r="C32">
        <v>338.9</v>
      </c>
      <c r="D32">
        <v>4617</v>
      </c>
      <c r="E32">
        <v>25.4</v>
      </c>
      <c r="F32" s="8">
        <f t="shared" si="3"/>
        <v>12.33531082360366</v>
      </c>
      <c r="G32" s="7">
        <f t="shared" si="4"/>
        <v>18.732500000000002</v>
      </c>
      <c r="H32" s="7">
        <f t="shared" si="5"/>
        <v>16.467622334348821</v>
      </c>
      <c r="I32" s="9"/>
      <c r="J32" s="5"/>
      <c r="L32" s="4"/>
      <c r="M32" s="4"/>
      <c r="N32" s="4"/>
    </row>
    <row r="33" spans="1:14" s="3" customFormat="1" ht="12.75" customHeight="1">
      <c r="A33">
        <v>46.31</v>
      </c>
      <c r="B33">
        <v>333.1</v>
      </c>
      <c r="C33">
        <v>323.10000000000002</v>
      </c>
      <c r="D33">
        <v>4926</v>
      </c>
      <c r="E33">
        <v>22</v>
      </c>
      <c r="F33" s="8">
        <f t="shared" si="3"/>
        <v>11.399179551909119</v>
      </c>
      <c r="G33" s="7">
        <f t="shared" si="4"/>
        <v>16.225000000000001</v>
      </c>
      <c r="H33" s="7">
        <f t="shared" si="5"/>
        <v>15.217888423457731</v>
      </c>
      <c r="I33" s="9"/>
      <c r="J33" s="5"/>
      <c r="L33" s="4"/>
      <c r="M33" s="4"/>
      <c r="N33" s="4"/>
    </row>
    <row r="34" spans="1:14" s="3" customFormat="1" ht="12.75" customHeight="1">
      <c r="A34">
        <v>46.31</v>
      </c>
      <c r="B34">
        <v>322.39999999999998</v>
      </c>
      <c r="C34">
        <v>309.3</v>
      </c>
      <c r="D34">
        <v>5083</v>
      </c>
      <c r="E34">
        <v>19.8</v>
      </c>
      <c r="F34" s="8">
        <f t="shared" si="3"/>
        <v>10.586241716629853</v>
      </c>
      <c r="G34" s="7">
        <f t="shared" si="4"/>
        <v>14.602500000000001</v>
      </c>
      <c r="H34" s="7">
        <f t="shared" si="5"/>
        <v>14.132617574257427</v>
      </c>
      <c r="I34" s="9"/>
      <c r="J34" s="5"/>
      <c r="L34" s="4"/>
      <c r="M34" s="4"/>
      <c r="N34" s="4"/>
    </row>
    <row r="35" spans="1:14" s="3" customFormat="1" ht="12.75" customHeight="1">
      <c r="A35">
        <v>46.09</v>
      </c>
      <c r="B35">
        <v>310</v>
      </c>
      <c r="C35">
        <v>297.60000000000002</v>
      </c>
      <c r="D35">
        <v>5237</v>
      </c>
      <c r="E35">
        <v>18.600000000000001</v>
      </c>
      <c r="F35" s="8">
        <f t="shared" si="3"/>
        <v>10.245945093089304</v>
      </c>
      <c r="G35" s="7">
        <f t="shared" si="4"/>
        <v>13.717500000000001</v>
      </c>
      <c r="H35" s="7">
        <f t="shared" si="5"/>
        <v>13.678322067783702</v>
      </c>
      <c r="I35" s="9"/>
      <c r="J35" s="5"/>
      <c r="L35" s="4"/>
      <c r="M35" s="4"/>
      <c r="N35" s="4"/>
    </row>
    <row r="36" spans="1:14" s="3" customFormat="1" ht="12.75" customHeight="1">
      <c r="A36">
        <v>46.01</v>
      </c>
      <c r="B36">
        <v>289.7</v>
      </c>
      <c r="C36">
        <v>288.2</v>
      </c>
      <c r="D36">
        <v>5547</v>
      </c>
      <c r="E36">
        <v>16.399999999999999</v>
      </c>
      <c r="F36" s="8">
        <f t="shared" si="3"/>
        <v>9.5688229725465437</v>
      </c>
      <c r="G36" s="7">
        <f t="shared" si="4"/>
        <v>12.094999999999999</v>
      </c>
      <c r="H36" s="7">
        <f t="shared" si="5"/>
        <v>12.774365003808072</v>
      </c>
      <c r="I36" s="9"/>
      <c r="J36" s="5"/>
      <c r="L36" s="4"/>
      <c r="M36" s="4"/>
      <c r="N36" s="4"/>
    </row>
    <row r="37" spans="1:14" s="3" customFormat="1" ht="12.75" customHeight="1">
      <c r="A37">
        <v>46.01</v>
      </c>
      <c r="B37">
        <v>279.5</v>
      </c>
      <c r="C37">
        <v>274.60000000000002</v>
      </c>
      <c r="D37">
        <v>5699</v>
      </c>
      <c r="E37">
        <v>15.2</v>
      </c>
      <c r="F37" s="8">
        <f t="shared" si="3"/>
        <v>9.1116861260124118</v>
      </c>
      <c r="G37" s="7">
        <f t="shared" si="4"/>
        <v>11.21</v>
      </c>
      <c r="H37" s="7">
        <f t="shared" si="5"/>
        <v>12.164087966488959</v>
      </c>
      <c r="I37" s="9"/>
      <c r="J37" s="5"/>
      <c r="L37" s="4"/>
      <c r="M37" s="4"/>
      <c r="N37" s="4"/>
    </row>
    <row r="38" spans="1:14" s="3" customFormat="1" ht="12.75" customHeight="1">
      <c r="A38">
        <v>46.01</v>
      </c>
      <c r="B38">
        <v>255.8</v>
      </c>
      <c r="C38">
        <v>253.4</v>
      </c>
      <c r="D38">
        <v>6149</v>
      </c>
      <c r="E38">
        <v>13</v>
      </c>
      <c r="F38" s="8">
        <f t="shared" si="3"/>
        <v>8.4082255180393393</v>
      </c>
      <c r="G38" s="7">
        <f t="shared" si="4"/>
        <v>9.5875000000000004</v>
      </c>
      <c r="H38" s="7">
        <f t="shared" si="5"/>
        <v>11.224969059405941</v>
      </c>
      <c r="I38" s="9"/>
      <c r="J38" s="5"/>
      <c r="L38" s="4"/>
      <c r="M38" s="4"/>
      <c r="N38" s="4"/>
    </row>
    <row r="39" spans="1:14" s="3" customFormat="1" ht="12.75" customHeight="1">
      <c r="A39">
        <v>45.94</v>
      </c>
      <c r="B39">
        <v>241.8</v>
      </c>
      <c r="C39">
        <v>243.6</v>
      </c>
      <c r="D39">
        <v>6451</v>
      </c>
      <c r="E39">
        <v>11.8</v>
      </c>
      <c r="F39" s="8">
        <f t="shared" si="3"/>
        <v>8.0069212159461447</v>
      </c>
      <c r="G39" s="7">
        <f t="shared" si="4"/>
        <v>8.7025000000000006</v>
      </c>
      <c r="H39" s="7">
        <f t="shared" si="5"/>
        <v>10.689228389185073</v>
      </c>
      <c r="I39" s="9"/>
      <c r="J39" s="5"/>
      <c r="L39" s="4"/>
      <c r="M39" s="4"/>
      <c r="N39" s="4"/>
    </row>
    <row r="40" spans="1:14" s="3" customFormat="1" ht="12.75" customHeight="1">
      <c r="A40">
        <v>45.87</v>
      </c>
      <c r="B40">
        <v>229.2</v>
      </c>
      <c r="C40">
        <v>228.6</v>
      </c>
      <c r="D40">
        <v>6734</v>
      </c>
      <c r="E40">
        <v>10.8</v>
      </c>
      <c r="F40" s="8">
        <f t="shared" si="3"/>
        <v>7.6498579993688871</v>
      </c>
      <c r="G40" s="7">
        <f t="shared" si="4"/>
        <v>7.9650000000000007</v>
      </c>
      <c r="H40" s="7">
        <f t="shared" si="5"/>
        <v>10.212549504950497</v>
      </c>
      <c r="I40" s="9"/>
      <c r="J40" s="5"/>
      <c r="L40" s="4"/>
      <c r="M40" s="4"/>
      <c r="N40" s="4"/>
    </row>
    <row r="41" spans="1:14" s="3" customFormat="1" ht="12.75" customHeight="1">
      <c r="A41">
        <v>45.87</v>
      </c>
      <c r="B41">
        <v>218.1</v>
      </c>
      <c r="C41">
        <v>216.3</v>
      </c>
      <c r="D41">
        <v>7024</v>
      </c>
      <c r="E41">
        <v>9.6</v>
      </c>
      <c r="F41" s="8">
        <f t="shared" si="3"/>
        <v>7.0927106342694852</v>
      </c>
      <c r="G41" s="7">
        <f t="shared" si="4"/>
        <v>7.08</v>
      </c>
      <c r="H41" s="7">
        <f t="shared" si="5"/>
        <v>9.4687585681645086</v>
      </c>
      <c r="I41" s="9"/>
      <c r="J41" s="5"/>
      <c r="L41" s="4"/>
      <c r="M41" s="4"/>
      <c r="N41" s="4"/>
    </row>
    <row r="42" spans="1:14" s="3" customFormat="1" ht="12.75" customHeight="1">
      <c r="A42">
        <v>45.79</v>
      </c>
      <c r="B42">
        <v>201.8</v>
      </c>
      <c r="C42">
        <v>206.5</v>
      </c>
      <c r="D42">
        <v>7364</v>
      </c>
      <c r="E42">
        <v>8.4</v>
      </c>
      <c r="F42" s="8">
        <f t="shared" si="3"/>
        <v>6.5065320290312405</v>
      </c>
      <c r="G42" s="7">
        <f t="shared" si="4"/>
        <v>6.1950000000000003</v>
      </c>
      <c r="H42" s="7">
        <f t="shared" si="5"/>
        <v>8.6862109672505721</v>
      </c>
      <c r="I42" s="9"/>
      <c r="J42" s="5"/>
      <c r="L42" s="4"/>
      <c r="M42" s="4"/>
      <c r="N42" s="4"/>
    </row>
    <row r="43" spans="1:14" s="3" customFormat="1" ht="12.75" customHeight="1">
      <c r="A43">
        <v>45.79</v>
      </c>
      <c r="B43">
        <v>194.1</v>
      </c>
      <c r="C43">
        <v>202.8</v>
      </c>
      <c r="D43">
        <v>7500</v>
      </c>
      <c r="E43">
        <v>7.4</v>
      </c>
      <c r="F43" s="8">
        <f t="shared" si="3"/>
        <v>5.8378037235721045</v>
      </c>
      <c r="G43" s="7">
        <f t="shared" si="4"/>
        <v>5.4575000000000005</v>
      </c>
      <c r="H43" s="7">
        <f t="shared" si="5"/>
        <v>7.7934596344249814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3"/>
        <v>0</v>
      </c>
      <c r="G44" s="7">
        <f t="shared" si="4"/>
        <v>0</v>
      </c>
      <c r="H44" s="7">
        <f t="shared" si="5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3"/>
        <v>0</v>
      </c>
      <c r="G64" s="7">
        <f t="shared" si="4"/>
        <v>0</v>
      </c>
      <c r="H64" s="7">
        <f t="shared" si="5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ref="F65:F128" si="6">(D65*E65)/9507</f>
        <v>0</v>
      </c>
      <c r="G65" s="7">
        <f t="shared" ref="G65:G128" si="7">SUM(E65*0.7375)</f>
        <v>0</v>
      </c>
      <c r="H65" s="7">
        <f t="shared" ref="H65:H128" si="8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ref="F129:F192" si="9">(D129*E129)/9507</f>
        <v>0</v>
      </c>
      <c r="G129" s="7">
        <f t="shared" ref="G129:G192" si="10">SUM(E129*0.7375)</f>
        <v>0</v>
      </c>
      <c r="H129" s="7">
        <f t="shared" ref="H129:H192" si="11">SUM(D129*G129)/5252</f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 s="3" customFormat="1" ht="12.75" customHeight="1">
      <c r="A186" s="1"/>
      <c r="B186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I186" s="9"/>
      <c r="J186" s="5"/>
      <c r="L186" s="4"/>
      <c r="M186" s="4"/>
      <c r="N186" s="4"/>
    </row>
    <row r="187" spans="1:14" s="3" customFormat="1" ht="12.75" customHeight="1">
      <c r="A187" s="1"/>
      <c r="B187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I187" s="9"/>
      <c r="J187" s="5"/>
      <c r="L187" s="4"/>
      <c r="M187" s="4"/>
      <c r="N187" s="4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</row>
    <row r="193" spans="1:14">
      <c r="A193" s="1"/>
      <c r="C193"/>
      <c r="D193"/>
      <c r="E193"/>
      <c r="F193" s="8">
        <f t="shared" ref="F193:F232" si="12">(D193*E193)/9507</f>
        <v>0</v>
      </c>
      <c r="G193" s="7">
        <f t="shared" ref="G193:G232" si="13">SUM(E193*0.7375)</f>
        <v>0</v>
      </c>
      <c r="H193" s="7">
        <f t="shared" ref="H193:H232" si="14">SUM(D193*G193)/5252</f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 hidden="1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 hidden="1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 hidden="1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 hidden="1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 hidden="1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 hidden="1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0"/>
        <v>0</v>
      </c>
      <c r="G245" s="7">
        <f t="shared" si="1"/>
        <v>0</v>
      </c>
      <c r="H245" s="7">
        <f t="shared" si="2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0"/>
        <v>0</v>
      </c>
      <c r="G246" s="7">
        <f t="shared" si="1"/>
        <v>0</v>
      </c>
      <c r="H246" s="7">
        <f t="shared" si="2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ref="F247:F310" si="15">(D247*E247)/9507</f>
        <v>0</v>
      </c>
      <c r="G247" s="7">
        <f t="shared" ref="G247:G310" si="16">SUM(E247*0.7375)</f>
        <v>0</v>
      </c>
      <c r="H247" s="7">
        <f t="shared" ref="H247:H310" si="17">SUM(D247*G247)/5252</f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5"/>
        <v>0</v>
      </c>
      <c r="G309" s="7">
        <f t="shared" si="16"/>
        <v>0</v>
      </c>
      <c r="H309" s="7">
        <f t="shared" si="17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5"/>
        <v>0</v>
      </c>
      <c r="G310" s="7">
        <f t="shared" si="16"/>
        <v>0</v>
      </c>
      <c r="H310" s="7">
        <f t="shared" si="17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ref="F311:F374" si="18">(D311*E311)/9507</f>
        <v>0</v>
      </c>
      <c r="G311" s="7">
        <f t="shared" ref="G311:G374" si="19">SUM(E311*0.7375)</f>
        <v>0</v>
      </c>
      <c r="H311" s="7">
        <f t="shared" ref="H311:H374" si="20">SUM(D311*G311)/5252</f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18"/>
        <v>0</v>
      </c>
      <c r="G373" s="7">
        <f t="shared" si="19"/>
        <v>0</v>
      </c>
      <c r="H373" s="7">
        <f t="shared" si="20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18"/>
        <v>0</v>
      </c>
      <c r="G374" s="7">
        <f t="shared" si="19"/>
        <v>0</v>
      </c>
      <c r="H374" s="7">
        <f t="shared" si="20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ref="F375:F438" si="21">(D375*E375)/9507</f>
        <v>0</v>
      </c>
      <c r="G375" s="7">
        <f t="shared" ref="G375:G438" si="22">SUM(E375*0.7375)</f>
        <v>0</v>
      </c>
      <c r="H375" s="7">
        <f t="shared" ref="H375:H438" si="23">SUM(D375*G375)/5252</f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1"/>
        <v>0</v>
      </c>
      <c r="G437" s="7">
        <f t="shared" si="22"/>
        <v>0</v>
      </c>
      <c r="H437" s="7">
        <f t="shared" si="23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1"/>
        <v>0</v>
      </c>
      <c r="G438" s="7">
        <f t="shared" si="22"/>
        <v>0</v>
      </c>
      <c r="H438" s="7">
        <f t="shared" si="23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ref="F439:F502" si="24">(D439*E439)/9507</f>
        <v>0</v>
      </c>
      <c r="G439" s="7">
        <f t="shared" ref="G439:G502" si="25">SUM(E439*0.7375)</f>
        <v>0</v>
      </c>
      <c r="H439" s="7">
        <f t="shared" ref="H439:H502" si="26">SUM(D439*G439)/5252</f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4"/>
        <v>0</v>
      </c>
      <c r="G501" s="7">
        <f t="shared" si="25"/>
        <v>0</v>
      </c>
      <c r="H501" s="7">
        <f t="shared" si="26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4"/>
        <v>0</v>
      </c>
      <c r="G502" s="7">
        <f t="shared" si="25"/>
        <v>0</v>
      </c>
      <c r="H502" s="7">
        <f t="shared" si="26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ref="F503:F566" si="27">(D503*E503)/9507</f>
        <v>0</v>
      </c>
      <c r="G503" s="7">
        <f t="shared" ref="G503:G566" si="28">SUM(E503*0.7375)</f>
        <v>0</v>
      </c>
      <c r="H503" s="7">
        <f t="shared" ref="H503:H566" si="29">SUM(D503*G503)/5252</f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27"/>
        <v>0</v>
      </c>
      <c r="G565" s="7">
        <f t="shared" si="28"/>
        <v>0</v>
      </c>
      <c r="H565" s="7">
        <f t="shared" si="29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27"/>
        <v>0</v>
      </c>
      <c r="G566" s="7">
        <f t="shared" si="28"/>
        <v>0</v>
      </c>
      <c r="H566" s="7">
        <f t="shared" si="29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ref="F567:F630" si="30">(D567*E567)/9507</f>
        <v>0</v>
      </c>
      <c r="G567" s="7">
        <f t="shared" ref="G567:G630" si="31">SUM(E567*0.7375)</f>
        <v>0</v>
      </c>
      <c r="H567" s="7">
        <f t="shared" ref="H567:H630" si="32">SUM(D567*G567)/5252</f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0"/>
        <v>0</v>
      </c>
      <c r="G629" s="7">
        <f t="shared" si="31"/>
        <v>0</v>
      </c>
      <c r="H629" s="7">
        <f t="shared" si="32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0"/>
        <v>0</v>
      </c>
      <c r="G630" s="7">
        <f t="shared" si="31"/>
        <v>0</v>
      </c>
      <c r="H630" s="7">
        <f t="shared" si="32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ref="F631:F694" si="33">(D631*E631)/9507</f>
        <v>0</v>
      </c>
      <c r="G631" s="7">
        <f t="shared" ref="G631:G694" si="34">SUM(E631*0.7375)</f>
        <v>0</v>
      </c>
      <c r="H631" s="7">
        <f t="shared" ref="H631:H694" si="35">SUM(D631*G631)/5252</f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3"/>
        <v>0</v>
      </c>
      <c r="G693" s="7">
        <f t="shared" si="34"/>
        <v>0</v>
      </c>
      <c r="H693" s="7">
        <f t="shared" si="35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3"/>
        <v>0</v>
      </c>
      <c r="G694" s="7">
        <f t="shared" si="34"/>
        <v>0</v>
      </c>
      <c r="H694" s="7">
        <f t="shared" si="35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ref="F695:F758" si="36">(D695*E695)/9507</f>
        <v>0</v>
      </c>
      <c r="G695" s="7">
        <f t="shared" ref="G695:G758" si="37">SUM(E695*0.7375)</f>
        <v>0</v>
      </c>
      <c r="H695" s="7">
        <f t="shared" ref="H695:H758" si="38">SUM(D695*G695)/5252</f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6"/>
        <v>0</v>
      </c>
      <c r="G757" s="7">
        <f t="shared" si="37"/>
        <v>0</v>
      </c>
      <c r="H757" s="7">
        <f t="shared" si="38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6"/>
        <v>0</v>
      </c>
      <c r="G758" s="7">
        <f t="shared" si="37"/>
        <v>0</v>
      </c>
      <c r="H758" s="7">
        <f t="shared" si="38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ref="F759:F822" si="39">(D759*E759)/9507</f>
        <v>0</v>
      </c>
      <c r="G759" s="7">
        <f t="shared" ref="G759:G822" si="40">SUM(E759*0.7375)</f>
        <v>0</v>
      </c>
      <c r="H759" s="7">
        <f t="shared" ref="H759:H822" si="41">SUM(D759*G759)/5252</f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A809" s="1"/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A810" s="1"/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si="39"/>
        <v>0</v>
      </c>
      <c r="G821" s="7">
        <f t="shared" si="40"/>
        <v>0</v>
      </c>
      <c r="H821" s="7">
        <f t="shared" si="41"/>
        <v>0</v>
      </c>
      <c r="J821"/>
      <c r="L821"/>
      <c r="M821"/>
      <c r="N821"/>
    </row>
    <row r="822" spans="3:14">
      <c r="C822"/>
      <c r="D822"/>
      <c r="E822"/>
      <c r="F822" s="8">
        <f t="shared" si="39"/>
        <v>0</v>
      </c>
      <c r="G822" s="7">
        <f t="shared" si="40"/>
        <v>0</v>
      </c>
      <c r="H822" s="7">
        <f t="shared" si="41"/>
        <v>0</v>
      </c>
      <c r="J822"/>
      <c r="L822"/>
      <c r="M822"/>
      <c r="N822"/>
    </row>
    <row r="823" spans="3:14">
      <c r="C823"/>
      <c r="D823"/>
      <c r="E823"/>
      <c r="F823" s="8">
        <f t="shared" ref="F823:F886" si="42">(D823*E823)/9507</f>
        <v>0</v>
      </c>
      <c r="G823" s="7">
        <f t="shared" ref="G823:G886" si="43">SUM(E823*0.7375)</f>
        <v>0</v>
      </c>
      <c r="H823" s="7">
        <f t="shared" ref="H823:H886" si="44">SUM(D823*G823)/5252</f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si="42"/>
        <v>0</v>
      </c>
      <c r="G885" s="7">
        <f t="shared" si="43"/>
        <v>0</v>
      </c>
      <c r="H885" s="7">
        <f t="shared" si="44"/>
        <v>0</v>
      </c>
      <c r="J885"/>
      <c r="L885"/>
      <c r="M885"/>
      <c r="N885"/>
    </row>
    <row r="886" spans="3:14">
      <c r="C886"/>
      <c r="D886"/>
      <c r="E886"/>
      <c r="F886" s="8">
        <f t="shared" si="42"/>
        <v>0</v>
      </c>
      <c r="G886" s="7">
        <f t="shared" si="43"/>
        <v>0</v>
      </c>
      <c r="H886" s="7">
        <f t="shared" si="44"/>
        <v>0</v>
      </c>
      <c r="J886"/>
      <c r="L886"/>
      <c r="M886"/>
      <c r="N886"/>
    </row>
    <row r="887" spans="3:14">
      <c r="C887"/>
      <c r="D887"/>
      <c r="E887"/>
      <c r="F887" s="8">
        <f t="shared" ref="F887:F950" si="45">(D887*E887)/9507</f>
        <v>0</v>
      </c>
      <c r="G887" s="7">
        <f t="shared" ref="G887:G950" si="46">SUM(E887*0.7375)</f>
        <v>0</v>
      </c>
      <c r="H887" s="7">
        <f t="shared" ref="H887:H950" si="47">SUM(D887*G887)/5252</f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si="45"/>
        <v>0</v>
      </c>
      <c r="G949" s="7">
        <f t="shared" si="46"/>
        <v>0</v>
      </c>
      <c r="H949" s="7">
        <f t="shared" si="47"/>
        <v>0</v>
      </c>
      <c r="J949"/>
      <c r="L949"/>
      <c r="M949"/>
      <c r="N949"/>
    </row>
    <row r="950" spans="3:14">
      <c r="C950"/>
      <c r="D950"/>
      <c r="E950"/>
      <c r="F950" s="8">
        <f t="shared" si="45"/>
        <v>0</v>
      </c>
      <c r="G950" s="7">
        <f t="shared" si="46"/>
        <v>0</v>
      </c>
      <c r="H950" s="7">
        <f t="shared" si="47"/>
        <v>0</v>
      </c>
      <c r="J950"/>
      <c r="L950"/>
      <c r="M950"/>
      <c r="N950"/>
    </row>
    <row r="951" spans="3:14">
      <c r="C951"/>
      <c r="D951"/>
      <c r="E951"/>
      <c r="F951" s="8">
        <f t="shared" ref="F951:F1014" si="48">(D951*E951)/9507</f>
        <v>0</v>
      </c>
      <c r="G951" s="7">
        <f t="shared" ref="G951:G1014" si="49">SUM(E951*0.7375)</f>
        <v>0</v>
      </c>
      <c r="H951" s="7">
        <f t="shared" ref="H951:H1014" si="50">SUM(D951*G951)/5252</f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si="48"/>
        <v>0</v>
      </c>
      <c r="G1013" s="7">
        <f t="shared" si="49"/>
        <v>0</v>
      </c>
      <c r="H1013" s="7">
        <f t="shared" si="50"/>
        <v>0</v>
      </c>
      <c r="J1013"/>
      <c r="L1013"/>
      <c r="M1013"/>
      <c r="N1013"/>
    </row>
    <row r="1014" spans="3:14">
      <c r="C1014"/>
      <c r="D1014"/>
      <c r="E1014"/>
      <c r="F1014" s="8">
        <f t="shared" si="48"/>
        <v>0</v>
      </c>
      <c r="G1014" s="7">
        <f t="shared" si="49"/>
        <v>0</v>
      </c>
      <c r="H1014" s="7">
        <f t="shared" si="50"/>
        <v>0</v>
      </c>
      <c r="J1014"/>
      <c r="L1014"/>
      <c r="M1014"/>
      <c r="N1014"/>
    </row>
    <row r="1015" spans="3:14">
      <c r="C1015"/>
      <c r="D1015"/>
      <c r="E1015"/>
      <c r="F1015" s="8">
        <f t="shared" ref="F1015:F1078" si="51">(D1015*E1015)/9507</f>
        <v>0</v>
      </c>
      <c r="G1015" s="7">
        <f t="shared" ref="G1015:G1078" si="52">SUM(E1015*0.7375)</f>
        <v>0</v>
      </c>
      <c r="H1015" s="7">
        <f t="shared" ref="H1015:H1078" si="53">SUM(D1015*G1015)/5252</f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si="51"/>
        <v>0</v>
      </c>
      <c r="G1077" s="7">
        <f t="shared" si="52"/>
        <v>0</v>
      </c>
      <c r="H1077" s="7">
        <f t="shared" si="53"/>
        <v>0</v>
      </c>
      <c r="J1077"/>
      <c r="L1077"/>
      <c r="M1077"/>
      <c r="N1077"/>
    </row>
    <row r="1078" spans="3:14">
      <c r="C1078"/>
      <c r="D1078"/>
      <c r="E1078"/>
      <c r="F1078" s="8">
        <f t="shared" si="51"/>
        <v>0</v>
      </c>
      <c r="G1078" s="7">
        <f t="shared" si="52"/>
        <v>0</v>
      </c>
      <c r="H1078" s="7">
        <f t="shared" si="53"/>
        <v>0</v>
      </c>
      <c r="J1078"/>
      <c r="L1078"/>
      <c r="M1078"/>
      <c r="N1078"/>
    </row>
    <row r="1079" spans="3:14">
      <c r="C1079"/>
      <c r="D1079"/>
      <c r="E1079"/>
      <c r="F1079" s="8">
        <f t="shared" ref="F1079:F1127" si="54">(D1079*E1079)/9507</f>
        <v>0</v>
      </c>
      <c r="G1079" s="7">
        <f t="shared" ref="G1079:G1127" si="55">SUM(E1079*0.7375)</f>
        <v>0</v>
      </c>
      <c r="H1079" s="7">
        <f t="shared" ref="H1079:H1127" si="56">SUM(D1079*G1079)/5252</f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  <row r="1126" spans="3:14">
      <c r="C1126"/>
      <c r="D1126"/>
      <c r="E1126"/>
      <c r="F1126" s="8">
        <f t="shared" si="54"/>
        <v>0</v>
      </c>
      <c r="G1126" s="7">
        <f t="shared" si="55"/>
        <v>0</v>
      </c>
      <c r="H1126" s="7">
        <f t="shared" si="56"/>
        <v>0</v>
      </c>
      <c r="J1126"/>
      <c r="L1126"/>
      <c r="M1126"/>
      <c r="N1126"/>
    </row>
    <row r="1127" spans="3:14">
      <c r="C1127"/>
      <c r="D1127"/>
      <c r="E1127"/>
      <c r="F1127" s="8">
        <f t="shared" si="54"/>
        <v>0</v>
      </c>
      <c r="G1127" s="7">
        <f t="shared" si="55"/>
        <v>0</v>
      </c>
      <c r="H1127" s="7">
        <f t="shared" si="56"/>
        <v>0</v>
      </c>
      <c r="J1127"/>
      <c r="L1127"/>
      <c r="M1127"/>
      <c r="N1127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6" sqref="H6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9.6</v>
      </c>
      <c r="C3" s="6">
        <f t="shared" ref="C3:C9" si="0">(A3*B3)/9507</f>
        <v>1.0097822656989586</v>
      </c>
      <c r="D3" s="6">
        <f t="shared" ref="D3:D9" si="1">SUM(B3*0.7375)</f>
        <v>7.08</v>
      </c>
      <c r="E3" s="6">
        <f t="shared" ref="E3:E9" si="2">SUM(A3*D3)/5252</f>
        <v>1.3480578827113481</v>
      </c>
      <c r="F3" s="3">
        <v>76</v>
      </c>
      <c r="G3" s="3">
        <v>93</v>
      </c>
      <c r="H3" s="3">
        <v>22.5</v>
      </c>
      <c r="I3" s="3">
        <v>92</v>
      </c>
    </row>
    <row r="4" spans="1:9">
      <c r="A4" s="3">
        <f t="shared" ref="A4:A9" si="3">A3+1000</f>
        <v>2000</v>
      </c>
      <c r="B4" s="3">
        <v>10.8</v>
      </c>
      <c r="C4" s="6">
        <f t="shared" si="0"/>
        <v>2.2720100978226569</v>
      </c>
      <c r="D4" s="6">
        <f t="shared" si="1"/>
        <v>7.9650000000000007</v>
      </c>
      <c r="E4" s="6">
        <f t="shared" si="2"/>
        <v>3.0331302361005337</v>
      </c>
      <c r="F4" s="3">
        <v>80</v>
      </c>
      <c r="G4" s="3">
        <v>93</v>
      </c>
      <c r="H4" s="3">
        <v>55.5</v>
      </c>
      <c r="I4" s="3">
        <v>110</v>
      </c>
    </row>
    <row r="5" spans="1:9">
      <c r="A5" s="3">
        <f t="shared" si="3"/>
        <v>3000</v>
      </c>
      <c r="B5" s="3">
        <v>12</v>
      </c>
      <c r="C5" s="6">
        <f t="shared" si="0"/>
        <v>3.7866834963710949</v>
      </c>
      <c r="D5" s="6">
        <f t="shared" si="1"/>
        <v>8.8500000000000014</v>
      </c>
      <c r="E5" s="6">
        <f t="shared" si="2"/>
        <v>5.0552170601675561</v>
      </c>
      <c r="F5" s="3">
        <v>90</v>
      </c>
      <c r="G5" s="3">
        <v>93</v>
      </c>
      <c r="H5" s="3">
        <v>84</v>
      </c>
      <c r="I5" s="3">
        <v>111</v>
      </c>
    </row>
    <row r="6" spans="1:9">
      <c r="A6" s="3">
        <f t="shared" si="3"/>
        <v>4000</v>
      </c>
      <c r="B6" s="3">
        <v>14.4</v>
      </c>
      <c r="C6" s="6">
        <f t="shared" si="0"/>
        <v>6.0586935941937519</v>
      </c>
      <c r="D6" s="6">
        <f t="shared" si="1"/>
        <v>10.620000000000001</v>
      </c>
      <c r="E6" s="6">
        <f t="shared" si="2"/>
        <v>8.0883472962680898</v>
      </c>
      <c r="F6" s="3">
        <v>88</v>
      </c>
      <c r="G6" s="3">
        <v>93</v>
      </c>
      <c r="H6" s="3">
        <v>140</v>
      </c>
      <c r="I6" s="3">
        <v>133</v>
      </c>
    </row>
    <row r="7" spans="1:9">
      <c r="A7" s="3">
        <f t="shared" si="3"/>
        <v>5000</v>
      </c>
      <c r="B7" s="3">
        <v>13.2</v>
      </c>
      <c r="C7" s="6">
        <f t="shared" si="0"/>
        <v>6.9422530766803412</v>
      </c>
      <c r="D7" s="6">
        <f t="shared" si="1"/>
        <v>9.7349999999999994</v>
      </c>
      <c r="E7" s="6">
        <f t="shared" si="2"/>
        <v>9.2678979436405182</v>
      </c>
      <c r="F7" s="3">
        <v>84</v>
      </c>
      <c r="G7" s="3">
        <v>93</v>
      </c>
      <c r="H7" s="3">
        <v>168</v>
      </c>
      <c r="I7" s="3">
        <v>152</v>
      </c>
    </row>
    <row r="8" spans="1:9">
      <c r="A8" s="3">
        <f t="shared" si="3"/>
        <v>6000</v>
      </c>
      <c r="B8" s="3">
        <v>12</v>
      </c>
      <c r="C8" s="6">
        <f t="shared" si="0"/>
        <v>7.5733669927421898</v>
      </c>
      <c r="D8" s="6">
        <f t="shared" si="1"/>
        <v>8.8500000000000014</v>
      </c>
      <c r="E8" s="6">
        <f t="shared" si="2"/>
        <v>10.110434120335112</v>
      </c>
      <c r="F8" s="3">
        <v>84</v>
      </c>
      <c r="G8" s="3">
        <v>93</v>
      </c>
      <c r="H8" s="3">
        <v>183</v>
      </c>
      <c r="I8" s="3">
        <v>165</v>
      </c>
    </row>
    <row r="9" spans="1:9">
      <c r="A9" s="3">
        <f t="shared" si="3"/>
        <v>7000</v>
      </c>
      <c r="B9" s="3">
        <v>8.4</v>
      </c>
      <c r="C9" s="6">
        <f t="shared" si="0"/>
        <v>6.1849163774061218</v>
      </c>
      <c r="D9" s="6">
        <f t="shared" si="1"/>
        <v>6.1950000000000003</v>
      </c>
      <c r="E9" s="6">
        <f t="shared" si="2"/>
        <v>8.2568545316070061</v>
      </c>
      <c r="F9" s="3">
        <v>82</v>
      </c>
      <c r="G9" s="3">
        <v>93</v>
      </c>
      <c r="H9" s="3">
        <v>152</v>
      </c>
      <c r="I9" s="3">
        <v>144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4.8</v>
      </c>
      <c r="C3" s="6">
        <f t="shared" ref="C3:C9" si="0">(A3*B3)/9507</f>
        <v>0.50489113284947928</v>
      </c>
      <c r="D3" s="6">
        <f t="shared" ref="D3:D9" si="1">SUM(B3*0.7375)</f>
        <v>3.54</v>
      </c>
      <c r="E3" s="6">
        <f t="shared" ref="E3:E9" si="2">SUM(A3*D3)/5252</f>
        <v>0.67402894135567404</v>
      </c>
      <c r="F3" s="3">
        <v>68</v>
      </c>
      <c r="G3" s="3">
        <v>86</v>
      </c>
      <c r="H3" s="3">
        <v>14</v>
      </c>
      <c r="I3" s="3">
        <v>68</v>
      </c>
    </row>
    <row r="4" spans="1:9">
      <c r="A4" s="3">
        <f t="shared" ref="A4:A9" si="3">A3+1000</f>
        <v>2000</v>
      </c>
      <c r="B4" s="3">
        <v>7.2</v>
      </c>
      <c r="C4" s="6">
        <f t="shared" si="0"/>
        <v>1.514673398548438</v>
      </c>
      <c r="D4" s="6">
        <f t="shared" si="1"/>
        <v>5.3100000000000005</v>
      </c>
      <c r="E4" s="6">
        <f t="shared" si="2"/>
        <v>2.0220868240670224</v>
      </c>
      <c r="F4" s="3">
        <v>85</v>
      </c>
      <c r="G4" s="3">
        <v>85</v>
      </c>
      <c r="H4" s="3">
        <v>34</v>
      </c>
      <c r="I4" s="3">
        <v>81</v>
      </c>
    </row>
    <row r="5" spans="1:9">
      <c r="A5" s="3">
        <f t="shared" si="3"/>
        <v>3000</v>
      </c>
      <c r="B5" s="3">
        <v>12</v>
      </c>
      <c r="C5" s="6">
        <f t="shared" si="0"/>
        <v>3.7866834963710949</v>
      </c>
      <c r="D5" s="6">
        <f t="shared" si="1"/>
        <v>8.8500000000000014</v>
      </c>
      <c r="E5" s="6">
        <f t="shared" si="2"/>
        <v>5.0552170601675561</v>
      </c>
      <c r="F5" s="3">
        <v>90</v>
      </c>
      <c r="G5" s="3">
        <v>85</v>
      </c>
      <c r="H5" s="3">
        <v>84</v>
      </c>
      <c r="I5" s="3">
        <v>111</v>
      </c>
    </row>
    <row r="6" spans="1:9">
      <c r="A6" s="3">
        <f t="shared" si="3"/>
        <v>4000</v>
      </c>
      <c r="B6" s="3">
        <v>12</v>
      </c>
      <c r="C6" s="6">
        <f t="shared" si="0"/>
        <v>5.0489113284947935</v>
      </c>
      <c r="D6" s="6">
        <f t="shared" si="1"/>
        <v>8.8500000000000014</v>
      </c>
      <c r="E6" s="6">
        <f t="shared" si="2"/>
        <v>6.7402894135567415</v>
      </c>
      <c r="F6" s="3">
        <v>90</v>
      </c>
      <c r="G6" s="3">
        <v>85</v>
      </c>
      <c r="H6" s="3">
        <v>115</v>
      </c>
      <c r="I6" s="3">
        <v>115</v>
      </c>
    </row>
    <row r="7" spans="1:9">
      <c r="A7" s="3">
        <f t="shared" si="3"/>
        <v>5000</v>
      </c>
      <c r="B7" s="3">
        <v>10.8</v>
      </c>
      <c r="C7" s="6">
        <f t="shared" si="0"/>
        <v>5.6800252445566421</v>
      </c>
      <c r="D7" s="6">
        <f t="shared" si="1"/>
        <v>7.9650000000000007</v>
      </c>
      <c r="E7" s="6">
        <f t="shared" si="2"/>
        <v>7.5828255902513346</v>
      </c>
      <c r="F7" s="3">
        <v>91</v>
      </c>
      <c r="G7" s="3">
        <v>85</v>
      </c>
      <c r="H7" s="3">
        <v>130</v>
      </c>
      <c r="I7" s="3">
        <v>115</v>
      </c>
    </row>
    <row r="8" spans="1:9">
      <c r="A8" s="3">
        <f t="shared" si="3"/>
        <v>6000</v>
      </c>
      <c r="B8" s="3">
        <v>7.2</v>
      </c>
      <c r="C8" s="6">
        <f t="shared" si="0"/>
        <v>4.5440201956453139</v>
      </c>
      <c r="D8" s="6">
        <f t="shared" si="1"/>
        <v>5.3100000000000005</v>
      </c>
      <c r="E8" s="6">
        <f t="shared" si="2"/>
        <v>6.0662604722010673</v>
      </c>
      <c r="F8" s="3">
        <v>90</v>
      </c>
      <c r="G8" s="3">
        <v>85</v>
      </c>
      <c r="H8" s="3">
        <v>106</v>
      </c>
      <c r="I8" s="3">
        <v>95</v>
      </c>
    </row>
    <row r="9" spans="1:9">
      <c r="A9" s="3">
        <f t="shared" si="3"/>
        <v>7000</v>
      </c>
      <c r="B9" s="3">
        <v>4.8</v>
      </c>
      <c r="C9" s="6">
        <f t="shared" si="0"/>
        <v>3.5342379299463551</v>
      </c>
      <c r="D9" s="6">
        <f t="shared" si="1"/>
        <v>3.54</v>
      </c>
      <c r="E9" s="6">
        <f t="shared" si="2"/>
        <v>4.7182025894897182</v>
      </c>
      <c r="F9" s="3">
        <v>85</v>
      </c>
      <c r="G9" s="3">
        <v>85</v>
      </c>
      <c r="H9" s="3">
        <v>86</v>
      </c>
      <c r="I9" s="3">
        <v>77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6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10.8</v>
      </c>
      <c r="C3" s="6">
        <f t="shared" ref="C3:C9" si="0">(A3*B3)/9507</f>
        <v>1.1360050489113285</v>
      </c>
      <c r="D3" s="6">
        <f t="shared" ref="D3:D9" si="1">SUM(B3*0.7375)</f>
        <v>7.9650000000000007</v>
      </c>
      <c r="E3" s="6">
        <f t="shared" ref="E3:E9" si="2">SUM(A3*D3)/5252</f>
        <v>1.5165651180502668</v>
      </c>
      <c r="F3" s="3">
        <v>79</v>
      </c>
      <c r="G3" s="3">
        <v>84</v>
      </c>
      <c r="H3" s="3">
        <v>27.5</v>
      </c>
      <c r="I3" s="3">
        <v>104</v>
      </c>
    </row>
    <row r="4" spans="1:9">
      <c r="A4" s="3">
        <f t="shared" ref="A4:A9" si="3">A3+1000</f>
        <v>2000</v>
      </c>
      <c r="B4" s="3">
        <v>4.8</v>
      </c>
      <c r="C4" s="6">
        <f t="shared" si="0"/>
        <v>1.0097822656989586</v>
      </c>
      <c r="D4" s="6">
        <f t="shared" si="1"/>
        <v>3.54</v>
      </c>
      <c r="E4" s="6">
        <f t="shared" si="2"/>
        <v>1.3480578827113481</v>
      </c>
      <c r="F4" s="3">
        <v>85</v>
      </c>
      <c r="G4" s="3">
        <v>85</v>
      </c>
      <c r="H4" s="3">
        <v>22.5</v>
      </c>
      <c r="I4" s="3">
        <v>64</v>
      </c>
    </row>
    <row r="5" spans="1:9">
      <c r="A5" s="3">
        <f t="shared" si="3"/>
        <v>3000</v>
      </c>
      <c r="B5" s="3">
        <v>4.8</v>
      </c>
      <c r="C5" s="6">
        <f t="shared" si="0"/>
        <v>1.514673398548438</v>
      </c>
      <c r="D5" s="6">
        <f t="shared" si="1"/>
        <v>3.54</v>
      </c>
      <c r="E5" s="6">
        <f t="shared" si="2"/>
        <v>2.022086824067022</v>
      </c>
      <c r="F5" s="3">
        <v>84</v>
      </c>
      <c r="G5" s="3">
        <v>86</v>
      </c>
      <c r="H5" s="3">
        <v>34</v>
      </c>
      <c r="I5" s="3">
        <v>64</v>
      </c>
    </row>
    <row r="6" spans="1:9">
      <c r="A6" s="3">
        <f t="shared" si="3"/>
        <v>4000</v>
      </c>
      <c r="B6" s="3">
        <v>3.6</v>
      </c>
      <c r="C6" s="6">
        <f t="shared" si="0"/>
        <v>1.514673398548438</v>
      </c>
      <c r="D6" s="6">
        <f t="shared" si="1"/>
        <v>2.6550000000000002</v>
      </c>
      <c r="E6" s="6">
        <f t="shared" si="2"/>
        <v>2.0220868240670224</v>
      </c>
      <c r="F6" s="3">
        <v>96</v>
      </c>
      <c r="G6" s="3">
        <v>85</v>
      </c>
      <c r="H6" s="3">
        <v>35</v>
      </c>
      <c r="I6" s="3">
        <v>58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2013-01-23T17:41:01Z</dcterms:modified>
</cp:coreProperties>
</file>